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60" yWindow="135" windowWidth="9570" windowHeight="11640" tabRatio="918" activeTab="0"/>
  </bookViews>
  <sheets>
    <sheet name="世帯人口統計" sheetId="1" r:id="rId1"/>
    <sheet name="部数一覧表" sheetId="2" r:id="rId2"/>
    <sheet name="山形・東村山・上山" sheetId="3" r:id="rId3"/>
    <sheet name="天童･東根・村山・寒河江・西村山" sheetId="4" r:id="rId4"/>
    <sheet name="尾花沢・北村山・新庄・最上" sheetId="5" r:id="rId5"/>
    <sheet name="米沢･南陽・長井・東置賜・西置賜" sheetId="6" r:id="rId6"/>
    <sheet name="酒田･飽海・東田川" sheetId="7" r:id="rId7"/>
    <sheet name="鶴岡" sheetId="8" r:id="rId8"/>
  </sheets>
  <definedNames/>
  <calcPr fullCalcOnLoad="1"/>
</workbook>
</file>

<file path=xl/sharedStrings.xml><?xml version="1.0" encoding="utf-8"?>
<sst xmlns="http://schemas.openxmlformats.org/spreadsheetml/2006/main" count="856" uniqueCount="391">
  <si>
    <t>タイトル</t>
  </si>
  <si>
    <t>担当者</t>
  </si>
  <si>
    <t>関根</t>
  </si>
  <si>
    <t>朝日余目</t>
  </si>
  <si>
    <t>山形</t>
  </si>
  <si>
    <t>鶴岡西部</t>
  </si>
  <si>
    <t>読売尾花沢</t>
  </si>
  <si>
    <t>山新小松</t>
  </si>
  <si>
    <t>計</t>
  </si>
  <si>
    <t>山新小国</t>
  </si>
  <si>
    <t>山新遊佐</t>
  </si>
  <si>
    <t>読売糠野目</t>
  </si>
  <si>
    <t>広告主名</t>
  </si>
  <si>
    <t>山形県</t>
  </si>
  <si>
    <t>頁枚数</t>
  </si>
  <si>
    <t>小白川</t>
  </si>
  <si>
    <t>蔵王</t>
  </si>
  <si>
    <t>山形市</t>
  </si>
  <si>
    <t>北山形</t>
  </si>
  <si>
    <t>上山</t>
  </si>
  <si>
    <t>上山市</t>
  </si>
  <si>
    <t>読売中央</t>
  </si>
  <si>
    <t>朝日西部</t>
  </si>
  <si>
    <t>朝日南部</t>
  </si>
  <si>
    <t>毎日北部</t>
  </si>
  <si>
    <t>毎日蔵王</t>
  </si>
  <si>
    <t>毎日上山</t>
  </si>
  <si>
    <t>東村山郡</t>
  </si>
  <si>
    <t>中山町</t>
  </si>
  <si>
    <t>長崎</t>
  </si>
  <si>
    <t>毎日長崎</t>
  </si>
  <si>
    <t>山辺町</t>
  </si>
  <si>
    <t>山辺</t>
  </si>
  <si>
    <t>毎日山辺</t>
  </si>
  <si>
    <t>天童</t>
  </si>
  <si>
    <t>天童北部</t>
  </si>
  <si>
    <t>天童市</t>
  </si>
  <si>
    <t>天童南部</t>
  </si>
  <si>
    <t>毎日天童</t>
  </si>
  <si>
    <t>寒河江</t>
  </si>
  <si>
    <t>寒河江市</t>
  </si>
  <si>
    <t>西村山郡</t>
  </si>
  <si>
    <t>河北町</t>
  </si>
  <si>
    <t>谷地</t>
  </si>
  <si>
    <t>朝日谷地</t>
  </si>
  <si>
    <t>大江町</t>
  </si>
  <si>
    <t>左沢</t>
  </si>
  <si>
    <t>大江町</t>
  </si>
  <si>
    <t>朝日町</t>
  </si>
  <si>
    <t>西川町</t>
  </si>
  <si>
    <t>西川</t>
  </si>
  <si>
    <t>神町</t>
  </si>
  <si>
    <t>東根市</t>
  </si>
  <si>
    <t>東根</t>
  </si>
  <si>
    <t>東根中央</t>
  </si>
  <si>
    <t>村山</t>
  </si>
  <si>
    <t>村山市</t>
  </si>
  <si>
    <t>村山西</t>
  </si>
  <si>
    <t>尾花沢市</t>
  </si>
  <si>
    <t>尾花沢</t>
  </si>
  <si>
    <t>北村山郡</t>
  </si>
  <si>
    <t>大石田町</t>
  </si>
  <si>
    <t>新庄</t>
  </si>
  <si>
    <t>読売新庄</t>
  </si>
  <si>
    <t>新庄市</t>
  </si>
  <si>
    <t>泉田</t>
  </si>
  <si>
    <t>最上郡</t>
  </si>
  <si>
    <t>舟形町</t>
  </si>
  <si>
    <t>舟形</t>
  </si>
  <si>
    <t>真室川町</t>
  </si>
  <si>
    <t>金山町</t>
  </si>
  <si>
    <t>鮭川村</t>
  </si>
  <si>
    <t>最上町</t>
  </si>
  <si>
    <t>富沢</t>
  </si>
  <si>
    <t>大蔵村</t>
  </si>
  <si>
    <t>戸沢村</t>
  </si>
  <si>
    <t>◎「合」は、合売店、複合店です。山新・読売・朝日・毎日の合売、複合です。  日経・産経・河北各紙は、合売、複合の表示をしておりません。</t>
  </si>
  <si>
    <t>米沢中央</t>
  </si>
  <si>
    <t>米沢西部</t>
  </si>
  <si>
    <t>米沢</t>
  </si>
  <si>
    <t>米沢南</t>
  </si>
  <si>
    <t>米沢東部</t>
  </si>
  <si>
    <t>米沢西</t>
  </si>
  <si>
    <t>米沢市</t>
  </si>
  <si>
    <t>米沢東</t>
  </si>
  <si>
    <t>米沢北</t>
  </si>
  <si>
    <t>赤湯</t>
  </si>
  <si>
    <t>南陽市</t>
  </si>
  <si>
    <t>宮内</t>
  </si>
  <si>
    <t>山新赤湯</t>
  </si>
  <si>
    <t>東置賜郡</t>
  </si>
  <si>
    <t>高畠町</t>
  </si>
  <si>
    <t>高畠</t>
  </si>
  <si>
    <t>糠野目</t>
  </si>
  <si>
    <t>川西町</t>
  </si>
  <si>
    <t>小松</t>
  </si>
  <si>
    <t>長井</t>
  </si>
  <si>
    <t>長井市</t>
  </si>
  <si>
    <t>西置賜郡</t>
  </si>
  <si>
    <t>白鷹町</t>
  </si>
  <si>
    <t>白鷹</t>
  </si>
  <si>
    <t>小国町</t>
  </si>
  <si>
    <t>小国</t>
  </si>
  <si>
    <t>飯豊町</t>
  </si>
  <si>
    <t>請求先</t>
  </si>
  <si>
    <t>引取先</t>
  </si>
  <si>
    <t>引取日</t>
  </si>
  <si>
    <t>請求先名</t>
  </si>
  <si>
    <t>サイズ</t>
  </si>
  <si>
    <t>朝日長井</t>
  </si>
  <si>
    <t>読売長井</t>
  </si>
  <si>
    <t>酒田</t>
  </si>
  <si>
    <t>酒田北部</t>
  </si>
  <si>
    <t>酒田市</t>
  </si>
  <si>
    <t>酒田南部</t>
  </si>
  <si>
    <t>飽海郡</t>
  </si>
  <si>
    <t>遊佐町</t>
  </si>
  <si>
    <t>地区</t>
  </si>
  <si>
    <t>鶴岡</t>
  </si>
  <si>
    <t>朝日鶴岡</t>
  </si>
  <si>
    <t>鶴岡南</t>
  </si>
  <si>
    <t>鶴岡市</t>
  </si>
  <si>
    <t>加茂</t>
  </si>
  <si>
    <t>藤島</t>
  </si>
  <si>
    <t>余目</t>
  </si>
  <si>
    <t>狩川</t>
  </si>
  <si>
    <t>鶴岡櫛引</t>
  </si>
  <si>
    <t>鶴岡朝日</t>
  </si>
  <si>
    <t>鶴岡羽黒</t>
  </si>
  <si>
    <t>山形中央</t>
  </si>
  <si>
    <t>山形南部</t>
  </si>
  <si>
    <t>山形北部</t>
  </si>
  <si>
    <t>山形西部</t>
  </si>
  <si>
    <t>山形中央</t>
  </si>
  <si>
    <t>総      計</t>
  </si>
  <si>
    <t>山形新聞</t>
  </si>
  <si>
    <t>読売新聞</t>
  </si>
  <si>
    <t>朝日新聞</t>
  </si>
  <si>
    <t>毎日新聞</t>
  </si>
  <si>
    <t>日本経済新聞</t>
  </si>
  <si>
    <t>河北新報</t>
  </si>
  <si>
    <t xml:space="preserve">山形市 </t>
  </si>
  <si>
    <t>寒河江市</t>
  </si>
  <si>
    <t>上山市</t>
  </si>
  <si>
    <t>尾花沢市</t>
  </si>
  <si>
    <t>市部計</t>
  </si>
  <si>
    <t>東村山郡</t>
  </si>
  <si>
    <t>西村山郡</t>
  </si>
  <si>
    <t>東田川郡</t>
  </si>
  <si>
    <t>郡部計</t>
  </si>
  <si>
    <t>平田</t>
  </si>
  <si>
    <t>松山</t>
  </si>
  <si>
    <t>鶴岡 羽黒</t>
  </si>
  <si>
    <t>三川</t>
  </si>
  <si>
    <t>狩川</t>
  </si>
  <si>
    <t>読売神町</t>
  </si>
  <si>
    <t>読売東根</t>
  </si>
  <si>
    <t>読売天童北</t>
  </si>
  <si>
    <t>読売天童南</t>
  </si>
  <si>
    <t>山形新聞</t>
  </si>
  <si>
    <t>販売店</t>
  </si>
  <si>
    <t>日経新聞</t>
  </si>
  <si>
    <t>河北新報</t>
  </si>
  <si>
    <t>備考</t>
  </si>
  <si>
    <t>Add:</t>
  </si>
  <si>
    <t>◎(合)は、合売店、複合店です。山新・読売・朝日・毎日の合売、複合です。  日経・産経・河北各紙は、合売、複合の表示をしておりません。</t>
  </si>
  <si>
    <t>和田(合)</t>
  </si>
  <si>
    <t>小松(合)</t>
  </si>
  <si>
    <t>今泉(合)</t>
  </si>
  <si>
    <t>小国(合)</t>
  </si>
  <si>
    <t>萩生(合)</t>
  </si>
  <si>
    <t>椿(合)</t>
  </si>
  <si>
    <t>高畠(合)</t>
  </si>
  <si>
    <t>糠野目(合)</t>
  </si>
  <si>
    <t>長井(合)</t>
  </si>
  <si>
    <t>白鷹(合)</t>
  </si>
  <si>
    <t>手の子(合)</t>
  </si>
  <si>
    <t>尾花沢(合)</t>
  </si>
  <si>
    <t>大石田(合)</t>
  </si>
  <si>
    <t>亀井田(合)</t>
  </si>
  <si>
    <t>白岩(合)</t>
  </si>
  <si>
    <t>宮宿(合)</t>
  </si>
  <si>
    <t>西川(合)</t>
  </si>
  <si>
    <t>真室川(合)</t>
  </si>
  <si>
    <t>大滝(合)</t>
  </si>
  <si>
    <t>金山(合)</t>
  </si>
  <si>
    <t>最上(合)</t>
  </si>
  <si>
    <t>大堀(合)</t>
  </si>
  <si>
    <t>清水(合)</t>
  </si>
  <si>
    <t>古口(合)</t>
  </si>
  <si>
    <t>津谷(合)</t>
  </si>
  <si>
    <t>鮭川(合)</t>
  </si>
  <si>
    <t>八幡(合)</t>
  </si>
  <si>
    <t>遊佐(合)</t>
  </si>
  <si>
    <t>吹浦(合)</t>
  </si>
  <si>
    <t>湯野浜(合)</t>
  </si>
  <si>
    <t>三瀬(合)</t>
  </si>
  <si>
    <t>五十川(合)</t>
  </si>
  <si>
    <t>温海(合)</t>
  </si>
  <si>
    <t>鼠ケ関(合)</t>
  </si>
  <si>
    <t>山戸(合)</t>
  </si>
  <si>
    <t>内陸計</t>
  </si>
  <si>
    <t>庄内計</t>
  </si>
  <si>
    <t>山形全県</t>
  </si>
  <si>
    <t>サイズ</t>
  </si>
  <si>
    <t>総枚数</t>
  </si>
  <si>
    <t>山形県市町村別人口および世帯数</t>
  </si>
  <si>
    <t>市 町 村</t>
  </si>
  <si>
    <t>世 帯 数</t>
  </si>
  <si>
    <t>人   口</t>
  </si>
  <si>
    <t>郡  名</t>
  </si>
  <si>
    <t>郡   名</t>
  </si>
  <si>
    <t>総数</t>
  </si>
  <si>
    <t>山辺町</t>
  </si>
  <si>
    <t>川西町</t>
  </si>
  <si>
    <t>中山町</t>
  </si>
  <si>
    <t>米沢市</t>
  </si>
  <si>
    <t>河北町</t>
  </si>
  <si>
    <t>西川町</t>
  </si>
  <si>
    <t>飯豊町</t>
  </si>
  <si>
    <t>三川町</t>
  </si>
  <si>
    <t>庄内町</t>
  </si>
  <si>
    <t>寒河江市</t>
  </si>
  <si>
    <t>最上町</t>
  </si>
  <si>
    <t>真室川町</t>
  </si>
  <si>
    <t>東根市</t>
  </si>
  <si>
    <t>大蔵村</t>
  </si>
  <si>
    <t>鮭川村</t>
  </si>
  <si>
    <t>山形城南</t>
  </si>
  <si>
    <t>Tel：</t>
  </si>
  <si>
    <t>Fax：</t>
  </si>
  <si>
    <t>南陽</t>
  </si>
  <si>
    <t>南陽(宮内)</t>
  </si>
  <si>
    <t>・山新西山形：上山市山元地区を含む。</t>
  </si>
  <si>
    <t>・山新蔵王：上山市金瓶地区を含む。</t>
  </si>
  <si>
    <t>・朝日南部：上山市金瓶地区を含む。</t>
  </si>
  <si>
    <t>・山新長崎：天童市寺津・蔵増地区を取扱。</t>
  </si>
  <si>
    <t>・山新東根中央：河北町山王地区含む</t>
  </si>
  <si>
    <t>・山新尾花沢：村山市五十沢地区を含む。</t>
  </si>
  <si>
    <t>・山新津谷：新庄市前波地区と鮭川村米地区を含む。</t>
  </si>
  <si>
    <t>・読売新庄：舟形町を取扱。　　　</t>
  </si>
  <si>
    <t xml:space="preserve">・山新椿・手ノ子：飯豊町中津川地区を含む。  </t>
  </si>
  <si>
    <t>・朝日長井：朝日西大塚、飯豊町、白鷹町を取扱。</t>
  </si>
  <si>
    <t>櫛引(鶴南)</t>
  </si>
  <si>
    <t>朝日(鶴南)</t>
  </si>
  <si>
    <t>山形南部</t>
  </si>
  <si>
    <t>総枚数</t>
  </si>
  <si>
    <t>コード</t>
  </si>
  <si>
    <t>山形北部</t>
  </si>
  <si>
    <t>山形西部</t>
  </si>
  <si>
    <t>蔵王</t>
  </si>
  <si>
    <t>大野目</t>
  </si>
  <si>
    <t>元木</t>
  </si>
  <si>
    <t>芸工大前</t>
  </si>
  <si>
    <t>西山形</t>
  </si>
  <si>
    <t>・読売寒河江：西川町・大江町・朝日町を取扱。</t>
  </si>
  <si>
    <t>朝日村山</t>
  </si>
  <si>
    <t>山新寒河江</t>
  </si>
  <si>
    <t>折込日</t>
  </si>
  <si>
    <t>代理店</t>
  </si>
  <si>
    <t>山形東部(合)</t>
  </si>
  <si>
    <t>読売東部</t>
  </si>
  <si>
    <t>左沢(合)</t>
  </si>
  <si>
    <t>・山新清水：古口と津谷を取扱。　　　</t>
  </si>
  <si>
    <t>山形中央</t>
  </si>
  <si>
    <t>山形中央</t>
  </si>
  <si>
    <t>山形南部</t>
  </si>
  <si>
    <t>山形北部</t>
  </si>
  <si>
    <t>山形西部</t>
  </si>
  <si>
    <t>漆山</t>
  </si>
  <si>
    <t>・読売南陽：旧西大塚エリアを取扱。</t>
  </si>
  <si>
    <t>酒田営業所／　〒998-0824　山形県酒田市大宮町１－３－３</t>
  </si>
  <si>
    <t xml:space="preserve">本         社 ／　〒990-2473   山形県山形市松栄１－４－５ </t>
  </si>
  <si>
    <t>　　　　　　　 電話：023-645-3273  ＦＡＸ ：023-643-4404</t>
  </si>
  <si>
    <t xml:space="preserve">                      電話：0234-23-5696  ＦＡＸ ：0234-23-5698</t>
  </si>
  <si>
    <t xml:space="preserve">   URL     ：     http://www.yamagata-is.jp  </t>
  </si>
  <si>
    <t xml:space="preserve"> E-Mail    ：     本社　yis@poem.ocn.ne.jp　　酒田　yis-s@ypost.plala.or.jp</t>
  </si>
  <si>
    <t>白鷹(合)</t>
  </si>
  <si>
    <t>上山南部</t>
  </si>
  <si>
    <t>村山西部</t>
  </si>
  <si>
    <t>鶴岡東部</t>
  </si>
  <si>
    <t>山形県新聞折込広告枚数表（1）</t>
  </si>
  <si>
    <t>枚数明細書</t>
  </si>
  <si>
    <t>持枚数</t>
  </si>
  <si>
    <t>山形県新聞折込広告枚数表（2）</t>
  </si>
  <si>
    <t>山形県折込広告四社会共通枚数(7)</t>
  </si>
  <si>
    <t>・朝日天童：産経の枚数を含む。</t>
  </si>
  <si>
    <t>山形県新聞折込広告枚数表（3）</t>
  </si>
  <si>
    <t>山形県折込広告四社会共通枚数(8)</t>
  </si>
  <si>
    <t>・朝日新庄：産経の枚数を含む。舟形町を取扱。　　　</t>
  </si>
  <si>
    <t>山形県新聞折込広告枚数表（4）</t>
  </si>
  <si>
    <t>山形県折込広告四社会共通枚数(9)</t>
  </si>
  <si>
    <t>・朝日米沢東、米沢西：産経の枚数を含む。</t>
  </si>
  <si>
    <t>・朝日南陽：産経の枚数を含む。</t>
  </si>
  <si>
    <t>・朝日高畠：産経の枚数を含む。屋代地区を取扱。</t>
  </si>
  <si>
    <t>山形県新聞折込広告枚数表（5）</t>
  </si>
  <si>
    <t>山形県折込広告四社会共通枚数(10)</t>
  </si>
  <si>
    <t>山形県新聞折込広告枚数表（6）</t>
  </si>
  <si>
    <t>山形県折込広告四社会共通枚数(11)</t>
  </si>
  <si>
    <t>◎日本新聞協会加盟新聞社の新聞折込広告枚数表については、各販売店からの申告枚数により作成したものです。</t>
  </si>
  <si>
    <t>　この一覧は市郡別に折込枚数を表示しておりますが、行政区域と販売店の管轄区域が一致しない地区もあります。</t>
  </si>
  <si>
    <t>折込枚数</t>
  </si>
  <si>
    <t>・読売長井：今泉、飯豊町を取扱。</t>
  </si>
  <si>
    <t xml:space="preserve">米沢中央 </t>
  </si>
  <si>
    <t>山新米沢中央</t>
  </si>
  <si>
    <t>山新米沢南</t>
  </si>
  <si>
    <t>山新米沢西</t>
  </si>
  <si>
    <t>山新米沢東</t>
  </si>
  <si>
    <t>山新米沢北</t>
  </si>
  <si>
    <t>朝日酒田南部</t>
  </si>
  <si>
    <t>E-Mail    ：     本社　yis@poem.ocn.ne.jp　酒田　yis-s@ypost.plala.or.jp</t>
  </si>
  <si>
    <t xml:space="preserve">  URL     ：     http://www.yamagata-is.jp  </t>
  </si>
  <si>
    <t>山形県折込広告四社会(5)</t>
  </si>
  <si>
    <t>山形県折込広告四社会(6)</t>
  </si>
  <si>
    <t>山形県折込広告四社会共通枚数(12)</t>
  </si>
  <si>
    <t>山形嶋</t>
  </si>
  <si>
    <t>寺津・蔵増</t>
  </si>
  <si>
    <t>天童南</t>
  </si>
  <si>
    <t>・山新長井：伊佐沢地区と川西町大塚地区を取扱。</t>
  </si>
  <si>
    <t>鶴岡櫛引・朝日</t>
  </si>
  <si>
    <r>
      <t>砂   越　　　　　　　　　　　　　　　　　　　　　　　　　　　　　　　　　　　　　　</t>
    </r>
    <r>
      <rPr>
        <sz val="8"/>
        <rFont val="HG丸ｺﾞｼｯｸM-PRO"/>
        <family val="3"/>
      </rPr>
      <t>　(平田・松山)</t>
    </r>
  </si>
  <si>
    <t>西大塚(合)</t>
  </si>
  <si>
    <t>・朝日白鷹：長井市の一部地区を含む。毎日白鷹（鮎貝）を取扱。</t>
  </si>
  <si>
    <t>鶴岡(合)</t>
  </si>
  <si>
    <t>鶴岡北(合)</t>
  </si>
  <si>
    <t>Ｎ．東根</t>
  </si>
  <si>
    <t>山新宮内</t>
  </si>
  <si>
    <t>地区</t>
  </si>
  <si>
    <t>・山新藤島：三川町一部を含む。</t>
  </si>
  <si>
    <t xml:space="preserve">本         社 ／　〒990-2473   山形県山形市松栄１－４－５ </t>
  </si>
  <si>
    <t>酒田営業所／　〒998-0824　山形県酒田市大宮町１－３－３</t>
  </si>
  <si>
    <t xml:space="preserve">                      電話：0234-23-5696  ＦＡＸ ：0234-23-5698</t>
  </si>
  <si>
    <t xml:space="preserve">   URL     ：     http://www.yamagata-is.jp  </t>
  </si>
  <si>
    <t>サイズ</t>
  </si>
  <si>
    <t>総枚数</t>
  </si>
  <si>
    <t>地区</t>
  </si>
  <si>
    <t>三川町</t>
  </si>
  <si>
    <t xml:space="preserve">本         社 ／　〒990-2473   山形県山形市松栄１－４－５ </t>
  </si>
  <si>
    <t>・朝日酒田南部：砂越（平田・松山）を取扱。</t>
  </si>
  <si>
    <t>酒田営業所／　〒998-0824　山形県酒田市大宮町１－３－３</t>
  </si>
  <si>
    <t xml:space="preserve">                      電話：0234-23-5696  ＦＡＸ ：0234-23-5698</t>
  </si>
  <si>
    <t xml:space="preserve">   URL     ：     http://www.yamagata-is.jp  </t>
  </si>
  <si>
    <t>・山新西大塚：毎日新聞を取扱。</t>
  </si>
  <si>
    <t>・山新左沢：寒河江市柴橋地区を含む。　毎日左沢を取扱。</t>
  </si>
  <si>
    <t>・山新宮宿：大江町三郷用地区、山辺町作谷沢一部地区を含む。</t>
  </si>
  <si>
    <t>・読売長崎：山形市中野・船町地区と天童市寺津・藤内新田地区を取扱。</t>
  </si>
  <si>
    <t>・毎日長崎：天童市寺津地区を取扱。</t>
  </si>
  <si>
    <t>・朝日北部・毎日山形市内：産経の枚数を含む。</t>
  </si>
  <si>
    <t>・山新白岩：朝日・毎日を含む。</t>
  </si>
  <si>
    <t>・山新今泉：川西町大塚地区一部と飯豊町添川地区を含む。</t>
  </si>
  <si>
    <t>　　  　 　　　</t>
  </si>
  <si>
    <t>・山新糠野目：川西町吉島地区を含む。朝日新聞川西町吉島地区の一部を取扱。</t>
  </si>
  <si>
    <t>庄内町</t>
  </si>
  <si>
    <t>狩川(合)</t>
  </si>
  <si>
    <t>・山新鶴岡南：旧櫛引町と旧朝日村を取扱。</t>
  </si>
  <si>
    <t>・読売藤島：庄内町と三川町を取扱。</t>
  </si>
  <si>
    <t>・毎日藤島：三川町と鶴岡市羽黒の一部を含む。</t>
  </si>
  <si>
    <t>・読売、朝日、毎日の鶴岡＝三川町と旧櫛引町と旧朝日村と旧羽黒町をそれぞれ取扱。　　　</t>
  </si>
  <si>
    <t>・朝日余目：鶴岡市藤島と庄内町立川を取扱。産経を含む。</t>
  </si>
  <si>
    <t>余目新堀</t>
  </si>
  <si>
    <t>八幡</t>
  </si>
  <si>
    <t>・読売酒田北部：八幡を取扱。</t>
  </si>
  <si>
    <t>・朝日酒田：八幡を取扱。</t>
  </si>
  <si>
    <t>・読売酒田南部：平田・松山を取扱。</t>
  </si>
  <si>
    <t>・山新水沢：毎日と産経の枚数を含む。</t>
  </si>
  <si>
    <t>・毎日鶴岡・鶴岡北・鶴岡東・鶴岡西：産経の枚数を含む。</t>
  </si>
  <si>
    <t>水沢（合）</t>
  </si>
  <si>
    <t>〒</t>
  </si>
  <si>
    <t>酒田(合)</t>
  </si>
  <si>
    <t>平田(合)</t>
  </si>
  <si>
    <t>山形県内市郡別折込広告枚数一覧表</t>
  </si>
  <si>
    <t>松山(合)</t>
  </si>
  <si>
    <t>（平成30年10月1日現在）</t>
  </si>
  <si>
    <t>(平成30年12月1日現在)</t>
  </si>
  <si>
    <t>平成30年12月1日現在</t>
  </si>
  <si>
    <t>酒田四中前(営)
(合)</t>
  </si>
  <si>
    <t>余目(合)</t>
  </si>
  <si>
    <t>鶴岡東(合)</t>
  </si>
  <si>
    <t>鶴岡西(合)</t>
  </si>
  <si>
    <t>羽黒(鶴東)
(合)</t>
  </si>
  <si>
    <t>三川(鶴北)
(合)</t>
  </si>
  <si>
    <t>山新酒田</t>
  </si>
  <si>
    <t>山新鶴岡西</t>
  </si>
  <si>
    <t>・山新酒田四中前：毎日の枚数を含む。</t>
  </si>
  <si>
    <t>・山新三川：毎日の枚数を含む。</t>
  </si>
  <si>
    <t>・山新酒田：八幡、松山、平田を取扱。毎日、産経の枚数含む。朝日新聞 酒田を取扱。</t>
  </si>
  <si>
    <t>・山新余目：酒田市新堀地区を取扱。毎日の枚数を含む。</t>
  </si>
  <si>
    <t>・山新狩川：庄内町南野・清川を取扱。毎日の枚数を含む。</t>
  </si>
  <si>
    <t>・山新鶴岡北：三川町を取扱。毎日の枚数を含む。</t>
  </si>
  <si>
    <t>・山新鶴岡東：旧羽黒町を取扱。毎日の枚数を含む。</t>
  </si>
  <si>
    <t>・山新鶴岡西：毎日の枚数を含む。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</si>
</sst>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\(aaa\)"/>
    <numFmt numFmtId="177" formatCode="[$-411]ggg&quot;年&quot;m&quot;月&quot;d&quot;日&quot;\(aaa\)"/>
    <numFmt numFmtId="178" formatCode="[$-411]ggge&quot;年&quot;m&quot;月&quot;d&quot;日&quot;\(aaa\)"/>
    <numFmt numFmtId="179" formatCode="[$-411]ggge&quot;年&quot;m&quot;月改定&quot;"/>
    <numFmt numFmtId="180" formatCode="###,###&quot;枚&quot;"/>
    <numFmt numFmtId="181" formatCode="General&quot;様&quot;"/>
    <numFmt numFmtId="182" formatCode="[&lt;=999]000;[&lt;=9999]000\-00;000\-0000"/>
    <numFmt numFmtId="183" formatCode="&quot;〒&quot;"/>
    <numFmt numFmtId="184" formatCode="&quot;〒&quot;###\-####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.0%"/>
    <numFmt numFmtId="189" formatCode="#,##0;&quot;▲ &quot;#,##0"/>
    <numFmt numFmtId="190" formatCode="0_ "/>
    <numFmt numFmtId="191" formatCode="#,##0_ "/>
    <numFmt numFmtId="192" formatCode="#,##0_ ;[Red]\-#,##0\ "/>
    <numFmt numFmtId="193" formatCode="[$-411]ggge&quot;年&quot;m&quot;月&quot;d&quot;日&quot;;@"/>
    <numFmt numFmtId="194" formatCode="0;_Ā"/>
    <numFmt numFmtId="195" formatCode="0;_倀"/>
    <numFmt numFmtId="196" formatCode="0.0;_倀"/>
    <numFmt numFmtId="197" formatCode="0.00;_倀"/>
    <numFmt numFmtId="198" formatCode="m&quot;月&quot;d&quot;日&quot;;@"/>
    <numFmt numFmtId="199" formatCode="0;&quot;▲ &quot;0"/>
    <numFmt numFmtId="200" formatCode="0_ ;[Red]\-0\ "/>
    <numFmt numFmtId="201" formatCode="yyyy&quot;年&quot;m&quot;月&quot;d&quot;日&quot;\(aaa\)"/>
    <numFmt numFmtId="202" formatCode="yy&quot;年&quot;m&quot;月&quot;d&quot;日&quot;\(aaa\)"/>
    <numFmt numFmtId="203" formatCode="[$-411]ge&quot;年&quot;m&quot;月&quot;d&quot;日&quot;\(aaa\)"/>
    <numFmt numFmtId="204" formatCode="#,##0_);\(#,##0\)"/>
    <numFmt numFmtId="205" formatCode="#,##0;&quot;△ &quot;#,##0"/>
    <numFmt numFmtId="206" formatCode="[$-411]ggge&quot;年&quot;m&quot;月&quot;d&quot;日&quot;;@@@"/>
    <numFmt numFmtId="207" formatCode="#,##0;[Red]&quot;△ &quot;#,##0"/>
  </numFmts>
  <fonts count="9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HG丸ｺﾞｼｯｸM-PRO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sz val="12"/>
      <name val="HG丸ｺﾞｼｯｸM-PRO"/>
      <family val="3"/>
    </font>
    <font>
      <sz val="6"/>
      <name val="HG丸ｺﾞｼｯｸM-PRO"/>
      <family val="3"/>
    </font>
    <font>
      <sz val="10"/>
      <name val="HG丸ｺﾞｼｯｸM-PRO"/>
      <family val="3"/>
    </font>
    <font>
      <sz val="7"/>
      <name val="HG丸ｺﾞｼｯｸM-PRO"/>
      <family val="3"/>
    </font>
    <font>
      <b/>
      <sz val="9"/>
      <name val="HG丸ｺﾞｼｯｸM-PRO"/>
      <family val="3"/>
    </font>
    <font>
      <b/>
      <sz val="8"/>
      <name val="HG丸ｺﾞｼｯｸM-PRO"/>
      <family val="3"/>
    </font>
    <font>
      <b/>
      <sz val="7"/>
      <name val="HG丸ｺﾞｼｯｸM-PRO"/>
      <family val="3"/>
    </font>
    <font>
      <b/>
      <sz val="10"/>
      <name val="HG丸ｺﾞｼｯｸM-PRO"/>
      <family val="3"/>
    </font>
    <font>
      <b/>
      <sz val="14"/>
      <name val="HG丸ｺﾞｼｯｸM-PRO"/>
      <family val="3"/>
    </font>
    <font>
      <sz val="10"/>
      <name val="ＭＳ ゴシック"/>
      <family val="3"/>
    </font>
    <font>
      <sz val="9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8"/>
      <name val="HG丸ｺﾞｼｯｸM-PRO"/>
      <family val="3"/>
    </font>
    <font>
      <b/>
      <sz val="18"/>
      <name val="HG丸ｺﾞｼｯｸM-PRO"/>
      <family val="3"/>
    </font>
    <font>
      <sz val="13"/>
      <name val="HG丸ｺﾞｼｯｸM-PRO"/>
      <family val="3"/>
    </font>
    <font>
      <b/>
      <sz val="13"/>
      <name val="HG丸ｺﾞｼｯｸM-PRO"/>
      <family val="3"/>
    </font>
    <font>
      <sz val="9.5"/>
      <name val="HG丸ｺﾞｼｯｸM-PRO"/>
      <family val="3"/>
    </font>
    <font>
      <sz val="16"/>
      <name val="HG丸ｺﾞｼｯｸM-PRO"/>
      <family val="3"/>
    </font>
    <font>
      <b/>
      <sz val="11"/>
      <name val="HG丸ｺﾞｼｯｸM-PRO"/>
      <family val="3"/>
    </font>
    <font>
      <b/>
      <sz val="11"/>
      <name val="ＭＳ Ｐゴシック"/>
      <family val="3"/>
    </font>
    <font>
      <sz val="11"/>
      <name val="ＭＳ 明朝"/>
      <family val="1"/>
    </font>
    <font>
      <sz val="9"/>
      <name val="Lr SVbN"/>
      <family val="2"/>
    </font>
    <font>
      <b/>
      <sz val="1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sz val="12"/>
      <color indexed="8"/>
      <name val="ＭＳ ゴシック"/>
      <family val="3"/>
    </font>
    <font>
      <sz val="14"/>
      <name val="ＭＳ ゴシック"/>
      <family val="3"/>
    </font>
    <font>
      <b/>
      <sz val="18"/>
      <name val="ＭＳ ゴシック"/>
      <family val="3"/>
    </font>
    <font>
      <sz val="14"/>
      <name val="HG丸ｺﾞｼｯｸM-PRO"/>
      <family val="3"/>
    </font>
    <font>
      <b/>
      <sz val="14"/>
      <color indexed="8"/>
      <name val="HG丸ｺﾞｼｯｸM-PRO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sz val="10"/>
      <color indexed="8"/>
      <name val="HG丸ｺﾞｼｯｸM-PRO"/>
      <family val="3"/>
    </font>
    <font>
      <b/>
      <sz val="13"/>
      <color indexed="8"/>
      <name val="ＭＳ ゴシック"/>
      <family val="3"/>
    </font>
    <font>
      <sz val="8"/>
      <color indexed="8"/>
      <name val="HG丸ｺﾞｼｯｸM-PRO"/>
      <family val="3"/>
    </font>
    <font>
      <b/>
      <sz val="9"/>
      <color indexed="8"/>
      <name val="HG丸ｺﾞｼｯｸM-PRO"/>
      <family val="3"/>
    </font>
    <font>
      <sz val="13"/>
      <color indexed="8"/>
      <name val="ＭＳ ゴシック"/>
      <family val="3"/>
    </font>
    <font>
      <b/>
      <sz val="12"/>
      <color indexed="8"/>
      <name val="HG丸ｺﾞｼｯｸM-PRO"/>
      <family val="3"/>
    </font>
    <font>
      <sz val="12"/>
      <color indexed="8"/>
      <name val="ＭＳ Ｐゴシック"/>
      <family val="3"/>
    </font>
    <font>
      <b/>
      <sz val="7"/>
      <color indexed="8"/>
      <name val="HG丸ｺﾞｼｯｸM-PRO"/>
      <family val="3"/>
    </font>
    <font>
      <sz val="7"/>
      <color indexed="8"/>
      <name val="HG丸ｺﾞｼｯｸM-PRO"/>
      <family val="3"/>
    </font>
    <font>
      <sz val="11"/>
      <color indexed="8"/>
      <name val="HG丸ｺﾞｼｯｸM-PRO"/>
      <family val="3"/>
    </font>
    <font>
      <b/>
      <sz val="8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14"/>
      <name val="ＭＳ 明朝"/>
      <family val="1"/>
    </font>
    <font>
      <sz val="9"/>
      <color indexed="10"/>
      <name val="HG丸ｺﾞｼｯｸM-PRO"/>
      <family val="3"/>
    </font>
    <font>
      <sz val="20"/>
      <name val="HG丸ｺﾞｼｯｸM-PRO"/>
      <family val="3"/>
    </font>
    <font>
      <b/>
      <sz val="20"/>
      <name val="HG丸ｺﾞｼｯｸM-PRO"/>
      <family val="3"/>
    </font>
    <font>
      <b/>
      <sz val="14"/>
      <name val="ＭＳ Ｐゴシック"/>
      <family val="3"/>
    </font>
    <font>
      <b/>
      <sz val="13"/>
      <name val="ＭＳ ゴシック"/>
      <family val="3"/>
    </font>
    <font>
      <sz val="10"/>
      <name val="ＭＳ Ｐゴシック"/>
      <family val="3"/>
    </font>
    <font>
      <sz val="13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HG丸ｺﾞｼｯｸM-PRO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double"/>
    </border>
    <border>
      <left style="hair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medium"/>
      <bottom style="medium"/>
    </border>
    <border>
      <left style="hair"/>
      <right style="thin"/>
      <top style="medium"/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hair"/>
      <right style="hair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medium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hair"/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hair"/>
      <bottom style="double"/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medium"/>
      <top style="hair"/>
      <bottom style="thin"/>
    </border>
    <border>
      <left style="medium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medium"/>
      <bottom style="medium"/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medium"/>
      <right style="hair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thin"/>
      <bottom style="hair"/>
    </border>
    <border>
      <left style="medium"/>
      <right style="hair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0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25" borderId="1" applyNumberFormat="0" applyAlignment="0" applyProtection="0"/>
    <xf numFmtId="0" fontId="84" fillId="26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85" fillId="0" borderId="3" applyNumberFormat="0" applyFill="0" applyAlignment="0" applyProtection="0"/>
    <xf numFmtId="0" fontId="86" fillId="28" borderId="0" applyNumberFormat="0" applyBorder="0" applyAlignment="0" applyProtection="0"/>
    <xf numFmtId="0" fontId="87" fillId="29" borderId="4" applyNumberFormat="0" applyAlignment="0" applyProtection="0"/>
    <xf numFmtId="0" fontId="8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9" fillId="0" borderId="5" applyNumberFormat="0" applyFill="0" applyAlignment="0" applyProtection="0"/>
    <xf numFmtId="0" fontId="90" fillId="0" borderId="6" applyNumberFormat="0" applyFill="0" applyAlignment="0" applyProtection="0"/>
    <xf numFmtId="0" fontId="91" fillId="0" borderId="7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8" applyNumberFormat="0" applyFill="0" applyAlignment="0" applyProtection="0"/>
    <xf numFmtId="0" fontId="93" fillId="29" borderId="9" applyNumberFormat="0" applyAlignment="0" applyProtection="0"/>
    <xf numFmtId="0" fontId="9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5" fillId="30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6" fillId="0" borderId="0">
      <alignment/>
      <protection/>
    </xf>
    <xf numFmtId="0" fontId="18" fillId="0" borderId="0" applyNumberFormat="0" applyFill="0" applyBorder="0" applyAlignment="0" applyProtection="0"/>
    <xf numFmtId="0" fontId="96" fillId="31" borderId="0" applyNumberFormat="0" applyBorder="0" applyAlignment="0" applyProtection="0"/>
  </cellStyleXfs>
  <cellXfs count="72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38" fontId="5" fillId="0" borderId="0" xfId="49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4" fillId="0" borderId="0" xfId="0" applyFont="1" applyAlignment="1">
      <alignment horizontal="distributed" vertical="center"/>
    </xf>
    <xf numFmtId="0" fontId="3" fillId="0" borderId="0" xfId="0" applyFont="1" applyBorder="1" applyAlignment="1" applyProtection="1">
      <alignment/>
      <protection/>
    </xf>
    <xf numFmtId="38" fontId="3" fillId="0" borderId="0" xfId="49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38" fontId="10" fillId="0" borderId="0" xfId="49" applyFont="1" applyFill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38" fontId="3" fillId="0" borderId="0" xfId="49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38" fontId="3" fillId="0" borderId="0" xfId="49" applyFont="1" applyBorder="1" applyAlignment="1" applyProtection="1">
      <alignment vertical="center"/>
      <protection/>
    </xf>
    <xf numFmtId="38" fontId="10" fillId="0" borderId="0" xfId="49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8" fontId="5" fillId="0" borderId="0" xfId="49" applyFont="1" applyBorder="1" applyAlignment="1" applyProtection="1">
      <alignment vertical="center"/>
      <protection/>
    </xf>
    <xf numFmtId="0" fontId="19" fillId="0" borderId="0" xfId="0" applyFont="1" applyAlignment="1">
      <alignment horizontal="center" vertical="center"/>
    </xf>
    <xf numFmtId="38" fontId="6" fillId="0" borderId="0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3" xfId="0" applyFont="1" applyBorder="1" applyAlignment="1">
      <alignment horizontal="distributed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4" fillId="0" borderId="16" xfId="62" applyFont="1" applyBorder="1" applyAlignment="1">
      <alignment horizontal="center" vertical="center"/>
      <protection/>
    </xf>
    <xf numFmtId="0" fontId="4" fillId="0" borderId="17" xfId="62" applyFont="1" applyBorder="1" applyAlignment="1">
      <alignment horizontal="center" vertical="center"/>
      <protection/>
    </xf>
    <xf numFmtId="0" fontId="4" fillId="0" borderId="0" xfId="62" applyFont="1" applyBorder="1" applyAlignment="1">
      <alignment vertical="center"/>
      <protection/>
    </xf>
    <xf numFmtId="0" fontId="25" fillId="0" borderId="18" xfId="62" applyFont="1" applyBorder="1" applyAlignment="1">
      <alignment horizontal="distributed" vertical="center"/>
      <protection/>
    </xf>
    <xf numFmtId="0" fontId="4" fillId="0" borderId="0" xfId="62" applyFont="1" applyAlignment="1">
      <alignment vertical="center"/>
      <protection/>
    </xf>
    <xf numFmtId="0" fontId="4" fillId="0" borderId="0" xfId="62" applyFont="1" applyBorder="1" applyAlignment="1">
      <alignment horizontal="distributed" vertical="center"/>
      <protection/>
    </xf>
    <xf numFmtId="38" fontId="4" fillId="0" borderId="0" xfId="49" applyFont="1" applyBorder="1" applyAlignment="1">
      <alignment vertical="center"/>
    </xf>
    <xf numFmtId="38" fontId="4" fillId="0" borderId="0" xfId="62" applyNumberFormat="1" applyFont="1" applyAlignment="1">
      <alignment vertical="center"/>
      <protection/>
    </xf>
    <xf numFmtId="38" fontId="11" fillId="0" borderId="0" xfId="49" applyFont="1" applyFill="1" applyBorder="1" applyAlignment="1" applyProtection="1">
      <alignment vertical="center"/>
      <protection/>
    </xf>
    <xf numFmtId="38" fontId="11" fillId="0" borderId="0" xfId="49" applyFont="1" applyBorder="1" applyAlignment="1" applyProtection="1">
      <alignment vertical="center"/>
      <protection/>
    </xf>
    <xf numFmtId="0" fontId="19" fillId="0" borderId="0" xfId="62" applyFont="1" applyAlignment="1">
      <alignment horizontal="center" vertical="center"/>
      <protection/>
    </xf>
    <xf numFmtId="0" fontId="4" fillId="0" borderId="19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8" xfId="62" applyFont="1" applyBorder="1" applyAlignment="1">
      <alignment horizontal="center" vertical="center"/>
      <protection/>
    </xf>
    <xf numFmtId="0" fontId="4" fillId="0" borderId="20" xfId="62" applyFont="1" applyBorder="1" applyAlignment="1">
      <alignment horizontal="center" vertical="center"/>
      <protection/>
    </xf>
    <xf numFmtId="0" fontId="25" fillId="0" borderId="12" xfId="62" applyFont="1" applyBorder="1" applyAlignment="1">
      <alignment horizontal="distributed" vertical="center"/>
      <protection/>
    </xf>
    <xf numFmtId="0" fontId="4" fillId="0" borderId="21" xfId="62" applyFont="1" applyBorder="1" applyAlignment="1">
      <alignment horizontal="distributed" vertical="center"/>
      <protection/>
    </xf>
    <xf numFmtId="0" fontId="4" fillId="0" borderId="22" xfId="62" applyFont="1" applyBorder="1" applyAlignment="1">
      <alignment horizontal="distributed" vertical="center"/>
      <protection/>
    </xf>
    <xf numFmtId="0" fontId="4" fillId="0" borderId="23" xfId="62" applyFont="1" applyBorder="1" applyAlignment="1">
      <alignment horizontal="distributed" vertical="center"/>
      <protection/>
    </xf>
    <xf numFmtId="0" fontId="4" fillId="0" borderId="24" xfId="62" applyFont="1" applyBorder="1" applyAlignment="1">
      <alignment horizontal="distributed" vertical="center"/>
      <protection/>
    </xf>
    <xf numFmtId="0" fontId="4" fillId="0" borderId="10" xfId="62" applyFont="1" applyBorder="1" applyAlignment="1">
      <alignment horizontal="distributed" vertical="center"/>
      <protection/>
    </xf>
    <xf numFmtId="0" fontId="4" fillId="0" borderId="25" xfId="62" applyFont="1" applyBorder="1" applyAlignment="1">
      <alignment horizontal="distributed" vertical="center"/>
      <protection/>
    </xf>
    <xf numFmtId="0" fontId="4" fillId="0" borderId="12" xfId="62" applyFont="1" applyBorder="1" applyAlignment="1">
      <alignment horizontal="distributed" vertical="center"/>
      <protection/>
    </xf>
    <xf numFmtId="0" fontId="28" fillId="0" borderId="0" xfId="0" applyFont="1" applyBorder="1" applyAlignment="1">
      <alignment horizontal="center" vertical="center"/>
    </xf>
    <xf numFmtId="3" fontId="28" fillId="0" borderId="0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 applyProtection="1">
      <alignment horizontal="distributed" vertical="center"/>
      <protection/>
    </xf>
    <xf numFmtId="38" fontId="5" fillId="0" borderId="0" xfId="49" applyFont="1" applyFill="1" applyBorder="1" applyAlignment="1" applyProtection="1">
      <alignment vertical="center"/>
      <protection/>
    </xf>
    <xf numFmtId="0" fontId="24" fillId="0" borderId="0" xfId="0" applyFont="1" applyAlignment="1">
      <alignment vertical="center"/>
    </xf>
    <xf numFmtId="0" fontId="8" fillId="0" borderId="0" xfId="0" applyFont="1" applyFill="1" applyBorder="1" applyAlignment="1" applyProtection="1">
      <alignment horizontal="center" vertical="center"/>
      <protection/>
    </xf>
    <xf numFmtId="38" fontId="25" fillId="0" borderId="0" xfId="49" applyFont="1" applyFill="1" applyBorder="1" applyAlignment="1" applyProtection="1">
      <alignment vertical="center" shrinkToFit="1"/>
      <protection/>
    </xf>
    <xf numFmtId="38" fontId="36" fillId="0" borderId="25" xfId="0" applyNumberFormat="1" applyFont="1" applyBorder="1" applyAlignment="1">
      <alignment vertical="center"/>
    </xf>
    <xf numFmtId="38" fontId="36" fillId="0" borderId="26" xfId="0" applyNumberFormat="1" applyFont="1" applyBorder="1" applyAlignment="1">
      <alignment vertical="center"/>
    </xf>
    <xf numFmtId="38" fontId="36" fillId="0" borderId="27" xfId="0" applyNumberFormat="1" applyFont="1" applyBorder="1" applyAlignment="1">
      <alignment vertical="center"/>
    </xf>
    <xf numFmtId="38" fontId="36" fillId="0" borderId="28" xfId="0" applyNumberFormat="1" applyFont="1" applyBorder="1" applyAlignment="1">
      <alignment vertical="center"/>
    </xf>
    <xf numFmtId="38" fontId="36" fillId="0" borderId="29" xfId="0" applyNumberFormat="1" applyFont="1" applyBorder="1" applyAlignment="1">
      <alignment vertical="center"/>
    </xf>
    <xf numFmtId="38" fontId="36" fillId="0" borderId="30" xfId="0" applyNumberFormat="1" applyFont="1" applyBorder="1" applyAlignment="1">
      <alignment vertical="center"/>
    </xf>
    <xf numFmtId="38" fontId="36" fillId="0" borderId="13" xfId="0" applyNumberFormat="1" applyFont="1" applyBorder="1" applyAlignment="1">
      <alignment vertical="center"/>
    </xf>
    <xf numFmtId="0" fontId="36" fillId="0" borderId="0" xfId="0" applyFont="1" applyAlignment="1">
      <alignment vertical="center"/>
    </xf>
    <xf numFmtId="38" fontId="36" fillId="0" borderId="10" xfId="0" applyNumberFormat="1" applyFont="1" applyBorder="1" applyAlignment="1">
      <alignment vertical="center"/>
    </xf>
    <xf numFmtId="0" fontId="36" fillId="0" borderId="10" xfId="0" applyFont="1" applyBorder="1" applyAlignment="1">
      <alignment vertical="center"/>
    </xf>
    <xf numFmtId="38" fontId="36" fillId="0" borderId="11" xfId="0" applyNumberFormat="1" applyFont="1" applyBorder="1" applyAlignment="1">
      <alignment vertical="center"/>
    </xf>
    <xf numFmtId="0" fontId="36" fillId="0" borderId="11" xfId="0" applyFont="1" applyBorder="1" applyAlignment="1">
      <alignment vertical="center"/>
    </xf>
    <xf numFmtId="38" fontId="36" fillId="0" borderId="18" xfId="0" applyNumberFormat="1" applyFont="1" applyBorder="1" applyAlignment="1">
      <alignment vertical="center"/>
    </xf>
    <xf numFmtId="38" fontId="36" fillId="0" borderId="19" xfId="0" applyNumberFormat="1" applyFont="1" applyBorder="1" applyAlignment="1">
      <alignment vertical="center"/>
    </xf>
    <xf numFmtId="38" fontId="36" fillId="0" borderId="0" xfId="0" applyNumberFormat="1" applyFont="1" applyAlignment="1">
      <alignment vertical="center"/>
    </xf>
    <xf numFmtId="38" fontId="36" fillId="0" borderId="31" xfId="0" applyNumberFormat="1" applyFont="1" applyBorder="1" applyAlignment="1">
      <alignment vertical="center"/>
    </xf>
    <xf numFmtId="0" fontId="36" fillId="0" borderId="31" xfId="0" applyFont="1" applyBorder="1" applyAlignment="1">
      <alignment vertical="center"/>
    </xf>
    <xf numFmtId="38" fontId="35" fillId="0" borderId="32" xfId="49" applyFont="1" applyFill="1" applyBorder="1" applyAlignment="1" applyProtection="1">
      <alignment vertical="center" shrinkToFit="1"/>
      <protection/>
    </xf>
    <xf numFmtId="38" fontId="4" fillId="0" borderId="0" xfId="0" applyNumberFormat="1" applyFont="1" applyAlignment="1">
      <alignment vertical="center"/>
    </xf>
    <xf numFmtId="38" fontId="45" fillId="0" borderId="33" xfId="49" applyFont="1" applyBorder="1" applyAlignment="1" applyProtection="1">
      <alignment vertical="center" shrinkToFit="1"/>
      <protection locked="0"/>
    </xf>
    <xf numFmtId="38" fontId="46" fillId="0" borderId="34" xfId="49" applyFont="1" applyBorder="1" applyAlignment="1" applyProtection="1">
      <alignment vertical="center" shrinkToFit="1"/>
      <protection locked="0"/>
    </xf>
    <xf numFmtId="38" fontId="46" fillId="0" borderId="35" xfId="49" applyFont="1" applyBorder="1" applyAlignment="1" applyProtection="1">
      <alignment vertical="center" shrinkToFit="1"/>
      <protection locked="0"/>
    </xf>
    <xf numFmtId="38" fontId="46" fillId="0" borderId="36" xfId="49" applyFont="1" applyBorder="1" applyAlignment="1" applyProtection="1">
      <alignment vertical="center" shrinkToFit="1"/>
      <protection locked="0"/>
    </xf>
    <xf numFmtId="38" fontId="45" fillId="0" borderId="37" xfId="49" applyFont="1" applyBorder="1" applyAlignment="1" applyProtection="1">
      <alignment vertical="center" shrinkToFit="1"/>
      <protection locked="0"/>
    </xf>
    <xf numFmtId="38" fontId="46" fillId="0" borderId="38" xfId="49" applyFont="1" applyBorder="1" applyAlignment="1" applyProtection="1">
      <alignment vertical="center"/>
      <protection locked="0"/>
    </xf>
    <xf numFmtId="38" fontId="45" fillId="0" borderId="39" xfId="49" applyFont="1" applyBorder="1" applyAlignment="1" applyProtection="1">
      <alignment vertical="center" shrinkToFit="1"/>
      <protection/>
    </xf>
    <xf numFmtId="38" fontId="47" fillId="0" borderId="39" xfId="49" applyFont="1" applyBorder="1" applyAlignment="1" applyProtection="1">
      <alignment vertical="center" shrinkToFit="1"/>
      <protection/>
    </xf>
    <xf numFmtId="38" fontId="45" fillId="0" borderId="40" xfId="49" applyFont="1" applyBorder="1" applyAlignment="1" applyProtection="1">
      <alignment vertical="center" shrinkToFit="1"/>
      <protection locked="0"/>
    </xf>
    <xf numFmtId="0" fontId="44" fillId="0" borderId="41" xfId="0" applyFont="1" applyFill="1" applyBorder="1" applyAlignment="1" applyProtection="1">
      <alignment horizontal="distributed" vertical="center"/>
      <protection/>
    </xf>
    <xf numFmtId="0" fontId="44" fillId="0" borderId="42" xfId="0" applyFont="1" applyFill="1" applyBorder="1" applyAlignment="1" applyProtection="1">
      <alignment horizontal="distributed" vertical="center"/>
      <protection/>
    </xf>
    <xf numFmtId="38" fontId="35" fillId="0" borderId="43" xfId="49" applyFont="1" applyFill="1" applyBorder="1" applyAlignment="1" applyProtection="1">
      <alignment vertical="center" shrinkToFit="1"/>
      <protection/>
    </xf>
    <xf numFmtId="0" fontId="44" fillId="0" borderId="42" xfId="0" applyFont="1" applyFill="1" applyBorder="1" applyAlignment="1" applyProtection="1">
      <alignment horizontal="center" vertical="center"/>
      <protection/>
    </xf>
    <xf numFmtId="38" fontId="35" fillId="0" borderId="44" xfId="49" applyFont="1" applyFill="1" applyBorder="1" applyAlignment="1" applyProtection="1">
      <alignment vertical="center" shrinkToFit="1"/>
      <protection/>
    </xf>
    <xf numFmtId="0" fontId="44" fillId="0" borderId="45" xfId="0" applyFont="1" applyFill="1" applyBorder="1" applyAlignment="1" applyProtection="1">
      <alignment horizontal="center" vertical="center"/>
      <protection/>
    </xf>
    <xf numFmtId="38" fontId="45" fillId="0" borderId="39" xfId="49" applyFont="1" applyFill="1" applyBorder="1" applyAlignment="1" applyProtection="1">
      <alignment vertical="center" shrinkToFit="1"/>
      <protection/>
    </xf>
    <xf numFmtId="38" fontId="46" fillId="0" borderId="27" xfId="49" applyFont="1" applyFill="1" applyBorder="1" applyAlignment="1" applyProtection="1">
      <alignment vertical="center"/>
      <protection/>
    </xf>
    <xf numFmtId="0" fontId="44" fillId="0" borderId="46" xfId="0" applyFont="1" applyFill="1" applyBorder="1" applyAlignment="1" applyProtection="1">
      <alignment horizontal="distributed" vertical="center"/>
      <protection/>
    </xf>
    <xf numFmtId="38" fontId="35" fillId="0" borderId="47" xfId="49" applyFont="1" applyFill="1" applyBorder="1" applyAlignment="1" applyProtection="1">
      <alignment vertical="center" shrinkToFit="1"/>
      <protection/>
    </xf>
    <xf numFmtId="38" fontId="46" fillId="0" borderId="48" xfId="49" applyFont="1" applyFill="1" applyBorder="1" applyAlignment="1" applyProtection="1">
      <alignment vertical="center"/>
      <protection/>
    </xf>
    <xf numFmtId="0" fontId="44" fillId="0" borderId="46" xfId="0" applyFont="1" applyFill="1" applyBorder="1" applyAlignment="1" applyProtection="1">
      <alignment horizontal="center" vertical="center"/>
      <protection/>
    </xf>
    <xf numFmtId="0" fontId="45" fillId="0" borderId="49" xfId="0" applyFont="1" applyFill="1" applyBorder="1" applyAlignment="1" applyProtection="1">
      <alignment horizontal="center" vertical="center" shrinkToFit="1"/>
      <protection/>
    </xf>
    <xf numFmtId="38" fontId="45" fillId="0" borderId="49" xfId="49" applyFont="1" applyFill="1" applyBorder="1" applyAlignment="1" applyProtection="1">
      <alignment vertical="center" shrinkToFit="1"/>
      <protection/>
    </xf>
    <xf numFmtId="0" fontId="44" fillId="0" borderId="46" xfId="0" applyFont="1" applyFill="1" applyBorder="1" applyAlignment="1" applyProtection="1">
      <alignment horizontal="center" vertical="center" shrinkToFit="1"/>
      <protection/>
    </xf>
    <xf numFmtId="38" fontId="45" fillId="0" borderId="30" xfId="49" applyFont="1" applyFill="1" applyBorder="1" applyAlignment="1" applyProtection="1">
      <alignment vertical="center" shrinkToFit="1"/>
      <protection/>
    </xf>
    <xf numFmtId="38" fontId="46" fillId="0" borderId="34" xfId="49" applyFont="1" applyFill="1" applyBorder="1" applyAlignment="1" applyProtection="1">
      <alignment vertical="center"/>
      <protection/>
    </xf>
    <xf numFmtId="0" fontId="44" fillId="0" borderId="41" xfId="0" applyFont="1" applyFill="1" applyBorder="1" applyAlignment="1" applyProtection="1">
      <alignment horizontal="center" vertical="center"/>
      <protection/>
    </xf>
    <xf numFmtId="38" fontId="45" fillId="0" borderId="50" xfId="49" applyFont="1" applyFill="1" applyBorder="1" applyAlignment="1" applyProtection="1">
      <alignment vertical="center" shrinkToFit="1"/>
      <protection/>
    </xf>
    <xf numFmtId="38" fontId="46" fillId="0" borderId="35" xfId="49" applyFont="1" applyFill="1" applyBorder="1" applyAlignment="1" applyProtection="1">
      <alignment vertical="center"/>
      <protection/>
    </xf>
    <xf numFmtId="38" fontId="45" fillId="0" borderId="51" xfId="49" applyFont="1" applyFill="1" applyBorder="1" applyAlignment="1" applyProtection="1">
      <alignment vertical="center" shrinkToFit="1"/>
      <protection/>
    </xf>
    <xf numFmtId="0" fontId="44" fillId="0" borderId="52" xfId="0" applyFont="1" applyFill="1" applyBorder="1" applyAlignment="1" applyProtection="1">
      <alignment horizontal="distributed" vertical="center"/>
      <protection/>
    </xf>
    <xf numFmtId="38" fontId="46" fillId="0" borderId="36" xfId="49" applyFont="1" applyFill="1" applyBorder="1" applyAlignment="1" applyProtection="1">
      <alignment vertical="center"/>
      <protection/>
    </xf>
    <xf numFmtId="0" fontId="44" fillId="0" borderId="53" xfId="0" applyFont="1" applyFill="1" applyBorder="1" applyAlignment="1" applyProtection="1">
      <alignment horizontal="center" vertical="center"/>
      <protection/>
    </xf>
    <xf numFmtId="38" fontId="45" fillId="0" borderId="54" xfId="49" applyFont="1" applyFill="1" applyBorder="1" applyAlignment="1" applyProtection="1">
      <alignment vertical="center" shrinkToFit="1"/>
      <protection/>
    </xf>
    <xf numFmtId="0" fontId="44" fillId="0" borderId="44" xfId="0" applyFont="1" applyFill="1" applyBorder="1" applyAlignment="1" applyProtection="1">
      <alignment horizontal="center" vertical="center"/>
      <protection/>
    </xf>
    <xf numFmtId="0" fontId="42" fillId="0" borderId="0" xfId="0" applyFont="1" applyBorder="1" applyAlignment="1" applyProtection="1">
      <alignment horizontal="center" vertical="center"/>
      <protection/>
    </xf>
    <xf numFmtId="38" fontId="46" fillId="0" borderId="0" xfId="49" applyFont="1" applyFill="1" applyBorder="1" applyAlignment="1" applyProtection="1">
      <alignment vertical="center"/>
      <protection/>
    </xf>
    <xf numFmtId="38" fontId="47" fillId="0" borderId="0" xfId="49" applyFont="1" applyFill="1" applyBorder="1" applyAlignment="1" applyProtection="1">
      <alignment vertical="center"/>
      <protection/>
    </xf>
    <xf numFmtId="0" fontId="46" fillId="0" borderId="0" xfId="0" applyFont="1" applyFill="1" applyBorder="1" applyAlignment="1" applyProtection="1">
      <alignment horizontal="center" vertical="center"/>
      <protection/>
    </xf>
    <xf numFmtId="0" fontId="47" fillId="0" borderId="0" xfId="0" applyFont="1" applyFill="1" applyBorder="1" applyAlignment="1" applyProtection="1">
      <alignment horizontal="center" vertical="center"/>
      <protection/>
    </xf>
    <xf numFmtId="0" fontId="46" fillId="0" borderId="0" xfId="0" applyFont="1" applyFill="1" applyBorder="1" applyAlignment="1" applyProtection="1">
      <alignment vertical="center"/>
      <protection/>
    </xf>
    <xf numFmtId="38" fontId="33" fillId="0" borderId="18" xfId="49" applyFont="1" applyBorder="1" applyAlignment="1">
      <alignment vertical="center"/>
    </xf>
    <xf numFmtId="38" fontId="33" fillId="0" borderId="19" xfId="49" applyFont="1" applyBorder="1" applyAlignment="1">
      <alignment vertical="center"/>
    </xf>
    <xf numFmtId="3" fontId="33" fillId="0" borderId="55" xfId="0" applyNumberFormat="1" applyFont="1" applyBorder="1" applyAlignment="1">
      <alignment horizontal="right" vertical="center" wrapText="1"/>
    </xf>
    <xf numFmtId="38" fontId="33" fillId="0" borderId="56" xfId="49" applyFont="1" applyBorder="1" applyAlignment="1">
      <alignment vertical="center"/>
    </xf>
    <xf numFmtId="38" fontId="33" fillId="0" borderId="57" xfId="49" applyFont="1" applyBorder="1" applyAlignment="1">
      <alignment vertical="center"/>
    </xf>
    <xf numFmtId="207" fontId="33" fillId="32" borderId="10" xfId="63" applyNumberFormat="1" applyFont="1" applyFill="1" applyBorder="1" applyAlignment="1" applyProtection="1">
      <alignment vertical="center"/>
      <protection/>
    </xf>
    <xf numFmtId="207" fontId="33" fillId="0" borderId="10" xfId="63" applyNumberFormat="1" applyFont="1" applyBorder="1" applyAlignment="1" applyProtection="1">
      <alignment vertical="center"/>
      <protection/>
    </xf>
    <xf numFmtId="38" fontId="33" fillId="0" borderId="58" xfId="49" applyFont="1" applyBorder="1" applyAlignment="1">
      <alignment vertical="center"/>
    </xf>
    <xf numFmtId="207" fontId="33" fillId="32" borderId="25" xfId="63" applyNumberFormat="1" applyFont="1" applyFill="1" applyBorder="1" applyAlignment="1" applyProtection="1">
      <alignment vertical="center"/>
      <protection/>
    </xf>
    <xf numFmtId="207" fontId="33" fillId="0" borderId="25" xfId="63" applyNumberFormat="1" applyFont="1" applyBorder="1" applyAlignment="1" applyProtection="1">
      <alignment vertical="center"/>
      <protection/>
    </xf>
    <xf numFmtId="207" fontId="33" fillId="0" borderId="59" xfId="63" applyNumberFormat="1" applyFont="1" applyBorder="1" applyAlignment="1" applyProtection="1">
      <alignment vertical="center"/>
      <protection/>
    </xf>
    <xf numFmtId="207" fontId="33" fillId="0" borderId="60" xfId="63" applyNumberFormat="1" applyFont="1" applyBorder="1" applyAlignment="1" applyProtection="1">
      <alignment vertical="center"/>
      <protection/>
    </xf>
    <xf numFmtId="207" fontId="33" fillId="0" borderId="61" xfId="63" applyNumberFormat="1" applyFont="1" applyBorder="1" applyAlignment="1" applyProtection="1">
      <alignment vertical="center"/>
      <protection/>
    </xf>
    <xf numFmtId="0" fontId="58" fillId="0" borderId="0" xfId="0" applyFont="1" applyBorder="1" applyAlignment="1">
      <alignment vertical="center"/>
    </xf>
    <xf numFmtId="38" fontId="61" fillId="0" borderId="33" xfId="49" applyFont="1" applyBorder="1" applyAlignment="1" applyProtection="1">
      <alignment vertical="center" shrinkToFit="1"/>
      <protection locked="0"/>
    </xf>
    <xf numFmtId="0" fontId="8" fillId="0" borderId="41" xfId="0" applyFont="1" applyBorder="1" applyAlignment="1" applyProtection="1">
      <alignment horizontal="distributed" vertical="center"/>
      <protection/>
    </xf>
    <xf numFmtId="38" fontId="33" fillId="0" borderId="32" xfId="49" applyFont="1" applyBorder="1" applyAlignment="1" applyProtection="1">
      <alignment vertical="center" shrinkToFit="1"/>
      <protection/>
    </xf>
    <xf numFmtId="38" fontId="3" fillId="0" borderId="34" xfId="49" applyFont="1" applyFill="1" applyBorder="1" applyAlignment="1" applyProtection="1">
      <alignment vertical="center"/>
      <protection/>
    </xf>
    <xf numFmtId="0" fontId="8" fillId="0" borderId="62" xfId="0" applyFont="1" applyBorder="1" applyAlignment="1" applyProtection="1">
      <alignment horizontal="distributed" vertical="center"/>
      <protection/>
    </xf>
    <xf numFmtId="0" fontId="3" fillId="0" borderId="62" xfId="0" applyFont="1" applyBorder="1" applyAlignment="1" applyProtection="1">
      <alignment horizontal="distributed" vertical="center"/>
      <protection/>
    </xf>
    <xf numFmtId="0" fontId="8" fillId="0" borderId="42" xfId="0" applyFont="1" applyBorder="1" applyAlignment="1" applyProtection="1">
      <alignment horizontal="distributed" vertical="center"/>
      <protection/>
    </xf>
    <xf numFmtId="38" fontId="33" fillId="0" borderId="43" xfId="49" applyFont="1" applyBorder="1" applyAlignment="1" applyProtection="1">
      <alignment vertical="center" shrinkToFit="1"/>
      <protection/>
    </xf>
    <xf numFmtId="38" fontId="3" fillId="0" borderId="35" xfId="49" applyFont="1" applyFill="1" applyBorder="1" applyAlignment="1" applyProtection="1">
      <alignment vertical="center"/>
      <protection/>
    </xf>
    <xf numFmtId="0" fontId="8" fillId="0" borderId="42" xfId="0" applyFont="1" applyBorder="1" applyAlignment="1" applyProtection="1">
      <alignment horizontal="center" vertical="center"/>
      <protection/>
    </xf>
    <xf numFmtId="38" fontId="61" fillId="0" borderId="51" xfId="49" applyFont="1" applyBorder="1" applyAlignment="1" applyProtection="1">
      <alignment vertical="center" shrinkToFit="1"/>
      <protection/>
    </xf>
    <xf numFmtId="0" fontId="8" fillId="0" borderId="63" xfId="0" applyFont="1" applyBorder="1" applyAlignment="1" applyProtection="1">
      <alignment horizontal="distributed" vertical="center"/>
      <protection/>
    </xf>
    <xf numFmtId="38" fontId="33" fillId="0" borderId="64" xfId="49" applyFont="1" applyBorder="1" applyAlignment="1" applyProtection="1">
      <alignment vertical="center" shrinkToFit="1"/>
      <protection/>
    </xf>
    <xf numFmtId="0" fontId="5" fillId="0" borderId="63" xfId="0" applyFont="1" applyBorder="1" applyAlignment="1" applyProtection="1">
      <alignment horizontal="distributed" vertical="center"/>
      <protection/>
    </xf>
    <xf numFmtId="0" fontId="61" fillId="0" borderId="51" xfId="0" applyFont="1" applyBorder="1" applyAlignment="1" applyProtection="1">
      <alignment horizontal="right" vertical="center" shrinkToFit="1"/>
      <protection/>
    </xf>
    <xf numFmtId="0" fontId="8" fillId="0" borderId="65" xfId="0" applyFont="1" applyBorder="1" applyAlignment="1" applyProtection="1">
      <alignment horizontal="distributed" vertical="center"/>
      <protection/>
    </xf>
    <xf numFmtId="38" fontId="33" fillId="0" borderId="44" xfId="49" applyFont="1" applyBorder="1" applyAlignment="1" applyProtection="1">
      <alignment vertical="center" shrinkToFit="1"/>
      <protection/>
    </xf>
    <xf numFmtId="38" fontId="3" fillId="0" borderId="36" xfId="49" applyFont="1" applyFill="1" applyBorder="1" applyAlignment="1" applyProtection="1">
      <alignment vertical="center"/>
      <protection/>
    </xf>
    <xf numFmtId="0" fontId="8" fillId="0" borderId="65" xfId="0" applyFont="1" applyBorder="1" applyAlignment="1" applyProtection="1">
      <alignment horizontal="center" vertical="center"/>
      <protection/>
    </xf>
    <xf numFmtId="38" fontId="61" fillId="0" borderId="66" xfId="49" applyFont="1" applyBorder="1" applyAlignment="1" applyProtection="1">
      <alignment vertical="center" shrinkToFit="1"/>
      <protection/>
    </xf>
    <xf numFmtId="0" fontId="8" fillId="0" borderId="45" xfId="0" applyFont="1" applyFill="1" applyBorder="1" applyAlignment="1" applyProtection="1">
      <alignment horizontal="center" vertical="center"/>
      <protection/>
    </xf>
    <xf numFmtId="38" fontId="10" fillId="0" borderId="27" xfId="49" applyFont="1" applyFill="1" applyBorder="1" applyAlignment="1" applyProtection="1">
      <alignment vertical="center"/>
      <protection/>
    </xf>
    <xf numFmtId="38" fontId="61" fillId="0" borderId="39" xfId="49" applyFont="1" applyFill="1" applyBorder="1" applyAlignment="1" applyProtection="1">
      <alignment vertical="center" shrinkToFit="1"/>
      <protection/>
    </xf>
    <xf numFmtId="0" fontId="8" fillId="0" borderId="41" xfId="0" applyFont="1" applyFill="1" applyBorder="1" applyAlignment="1" applyProtection="1">
      <alignment horizontal="distributed" vertical="center"/>
      <protection/>
    </xf>
    <xf numFmtId="38" fontId="33" fillId="0" borderId="32" xfId="49" applyFont="1" applyFill="1" applyBorder="1" applyAlignment="1" applyProtection="1">
      <alignment vertical="center" shrinkToFit="1"/>
      <protection/>
    </xf>
    <xf numFmtId="0" fontId="8" fillId="0" borderId="65" xfId="0" applyFont="1" applyFill="1" applyBorder="1" applyAlignment="1" applyProtection="1">
      <alignment horizontal="distributed" vertical="center"/>
      <protection/>
    </xf>
    <xf numFmtId="38" fontId="33" fillId="0" borderId="44" xfId="49" applyFont="1" applyFill="1" applyBorder="1" applyAlignment="1" applyProtection="1">
      <alignment vertical="center" shrinkToFit="1"/>
      <protection/>
    </xf>
    <xf numFmtId="0" fontId="8" fillId="0" borderId="65" xfId="0" applyFont="1" applyFill="1" applyBorder="1" applyAlignment="1" applyProtection="1">
      <alignment horizontal="center" vertical="center" shrinkToFit="1"/>
      <protection/>
    </xf>
    <xf numFmtId="0" fontId="8" fillId="0" borderId="67" xfId="0" applyFont="1" applyFill="1" applyBorder="1" applyAlignment="1" applyProtection="1">
      <alignment horizontal="distributed" vertical="center"/>
      <protection/>
    </xf>
    <xf numFmtId="38" fontId="33" fillId="0" borderId="68" xfId="49" applyFont="1" applyFill="1" applyBorder="1" applyAlignment="1" applyProtection="1">
      <alignment vertical="center" shrinkToFit="1"/>
      <protection/>
    </xf>
    <xf numFmtId="0" fontId="13" fillId="0" borderId="41" xfId="0" applyFont="1" applyFill="1" applyBorder="1" applyAlignment="1" applyProtection="1">
      <alignment horizontal="center" vertical="center"/>
      <protection/>
    </xf>
    <xf numFmtId="0" fontId="8" fillId="0" borderId="41" xfId="0" applyFont="1" applyFill="1" applyBorder="1" applyAlignment="1" applyProtection="1">
      <alignment horizontal="center" vertical="center"/>
      <protection/>
    </xf>
    <xf numFmtId="0" fontId="5" fillId="0" borderId="69" xfId="0" applyFont="1" applyBorder="1" applyAlignment="1" applyProtection="1">
      <alignment horizontal="center" vertical="center"/>
      <protection/>
    </xf>
    <xf numFmtId="0" fontId="8" fillId="0" borderId="42" xfId="0" applyFont="1" applyFill="1" applyBorder="1" applyAlignment="1" applyProtection="1">
      <alignment horizontal="distributed" vertical="center"/>
      <protection/>
    </xf>
    <xf numFmtId="38" fontId="33" fillId="0" borderId="43" xfId="49" applyFont="1" applyFill="1" applyBorder="1" applyAlignment="1" applyProtection="1">
      <alignment vertical="center" shrinkToFit="1"/>
      <protection/>
    </xf>
    <xf numFmtId="0" fontId="13" fillId="0" borderId="42" xfId="0" applyFont="1" applyFill="1" applyBorder="1" applyAlignment="1" applyProtection="1">
      <alignment horizontal="center" vertical="center"/>
      <protection/>
    </xf>
    <xf numFmtId="38" fontId="61" fillId="0" borderId="51" xfId="49" applyFont="1" applyFill="1" applyBorder="1" applyAlignment="1" applyProtection="1">
      <alignment vertical="center" shrinkToFit="1"/>
      <protection/>
    </xf>
    <xf numFmtId="0" fontId="8" fillId="0" borderId="42" xfId="0" applyFont="1" applyFill="1" applyBorder="1" applyAlignment="1" applyProtection="1">
      <alignment horizontal="center" vertical="center" shrinkToFit="1"/>
      <protection/>
    </xf>
    <xf numFmtId="0" fontId="33" fillId="0" borderId="43" xfId="0" applyFont="1" applyFill="1" applyBorder="1" applyAlignment="1" applyProtection="1">
      <alignment vertical="center" shrinkToFit="1"/>
      <protection/>
    </xf>
    <xf numFmtId="0" fontId="8" fillId="0" borderId="42" xfId="0" applyFont="1" applyFill="1" applyBorder="1" applyAlignment="1" applyProtection="1">
      <alignment horizontal="center" vertical="center"/>
      <protection/>
    </xf>
    <xf numFmtId="0" fontId="5" fillId="0" borderId="65" xfId="0" applyFont="1" applyFill="1" applyBorder="1" applyAlignment="1" applyProtection="1">
      <alignment horizontal="distributed" vertical="center"/>
      <protection/>
    </xf>
    <xf numFmtId="38" fontId="61" fillId="0" borderId="66" xfId="49" applyFont="1" applyFill="1" applyBorder="1" applyAlignment="1" applyProtection="1">
      <alignment vertical="center" shrinkToFit="1"/>
      <protection locked="0"/>
    </xf>
    <xf numFmtId="0" fontId="8" fillId="0" borderId="65" xfId="0" applyFont="1" applyFill="1" applyBorder="1" applyAlignment="1" applyProtection="1">
      <alignment horizontal="center" vertical="center"/>
      <protection/>
    </xf>
    <xf numFmtId="38" fontId="61" fillId="0" borderId="66" xfId="49" applyFont="1" applyFill="1" applyBorder="1" applyAlignment="1" applyProtection="1">
      <alignment vertical="center" shrinkToFit="1"/>
      <protection/>
    </xf>
    <xf numFmtId="0" fontId="13" fillId="0" borderId="65" xfId="0" applyFont="1" applyFill="1" applyBorder="1" applyAlignment="1" applyProtection="1">
      <alignment horizontal="center" vertical="center"/>
      <protection/>
    </xf>
    <xf numFmtId="0" fontId="10" fillId="0" borderId="27" xfId="0" applyFont="1" applyFill="1" applyBorder="1" applyAlignment="1" applyProtection="1">
      <alignment horizontal="center" vertical="center"/>
      <protection/>
    </xf>
    <xf numFmtId="0" fontId="13" fillId="0" borderId="45" xfId="0" applyFont="1" applyFill="1" applyBorder="1" applyAlignment="1" applyProtection="1">
      <alignment horizontal="center" vertical="center"/>
      <protection/>
    </xf>
    <xf numFmtId="0" fontId="61" fillId="0" borderId="39" xfId="0" applyFont="1" applyFill="1" applyBorder="1" applyAlignment="1" applyProtection="1">
      <alignment horizontal="center" vertical="center" shrinkToFit="1"/>
      <protection/>
    </xf>
    <xf numFmtId="0" fontId="13" fillId="0" borderId="41" xfId="0" applyFont="1" applyBorder="1" applyAlignment="1" applyProtection="1">
      <alignment horizontal="center" vertical="center"/>
      <protection/>
    </xf>
    <xf numFmtId="0" fontId="13" fillId="0" borderId="42" xfId="0" applyFont="1" applyBorder="1" applyAlignment="1" applyProtection="1">
      <alignment horizontal="center" vertical="center"/>
      <protection/>
    </xf>
    <xf numFmtId="0" fontId="8" fillId="0" borderId="67" xfId="0" applyFont="1" applyBorder="1" applyAlignment="1" applyProtection="1">
      <alignment horizontal="distributed" vertical="center"/>
      <protection/>
    </xf>
    <xf numFmtId="38" fontId="33" fillId="0" borderId="68" xfId="49" applyFont="1" applyBorder="1" applyAlignment="1" applyProtection="1">
      <alignment vertical="center" shrinkToFit="1"/>
      <protection/>
    </xf>
    <xf numFmtId="0" fontId="13" fillId="0" borderId="65" xfId="0" applyFont="1" applyBorder="1" applyAlignment="1" applyProtection="1">
      <alignment horizontal="center" vertical="center"/>
      <protection/>
    </xf>
    <xf numFmtId="0" fontId="61" fillId="0" borderId="14" xfId="0" applyFont="1" applyFill="1" applyBorder="1" applyAlignment="1" applyProtection="1">
      <alignment horizontal="center" vertical="center" shrinkToFit="1"/>
      <protection/>
    </xf>
    <xf numFmtId="0" fontId="5" fillId="0" borderId="70" xfId="0" applyFont="1" applyBorder="1" applyAlignment="1" applyProtection="1">
      <alignment horizontal="center" vertical="center"/>
      <protection/>
    </xf>
    <xf numFmtId="0" fontId="8" fillId="0" borderId="71" xfId="0" applyFont="1" applyBorder="1" applyAlignment="1" applyProtection="1">
      <alignment horizontal="distributed" vertical="center"/>
      <protection/>
    </xf>
    <xf numFmtId="38" fontId="33" fillId="0" borderId="72" xfId="49" applyFont="1" applyBorder="1" applyAlignment="1" applyProtection="1">
      <alignment vertical="center" shrinkToFit="1"/>
      <protection/>
    </xf>
    <xf numFmtId="38" fontId="3" fillId="0" borderId="34" xfId="49" applyFont="1" applyBorder="1" applyAlignment="1" applyProtection="1">
      <alignment vertical="center"/>
      <protection locked="0"/>
    </xf>
    <xf numFmtId="0" fontId="33" fillId="0" borderId="32" xfId="0" applyFont="1" applyBorder="1" applyAlignment="1" applyProtection="1">
      <alignment vertical="center" shrinkToFit="1"/>
      <protection/>
    </xf>
    <xf numFmtId="0" fontId="8" fillId="0" borderId="41" xfId="0" applyFont="1" applyBorder="1" applyAlignment="1" applyProtection="1">
      <alignment horizontal="center" vertical="center"/>
      <protection/>
    </xf>
    <xf numFmtId="0" fontId="33" fillId="0" borderId="43" xfId="0" applyFont="1" applyBorder="1" applyAlignment="1" applyProtection="1">
      <alignment vertical="center" shrinkToFit="1"/>
      <protection/>
    </xf>
    <xf numFmtId="0" fontId="33" fillId="0" borderId="44" xfId="0" applyFont="1" applyBorder="1" applyAlignment="1" applyProtection="1">
      <alignment vertical="center" shrinkToFit="1"/>
      <protection/>
    </xf>
    <xf numFmtId="38" fontId="61" fillId="0" borderId="33" xfId="49" applyFont="1" applyBorder="1" applyAlignment="1" applyProtection="1">
      <alignment vertical="center"/>
      <protection locked="0"/>
    </xf>
    <xf numFmtId="38" fontId="3" fillId="0" borderId="35" xfId="49" applyFont="1" applyBorder="1" applyAlignment="1" applyProtection="1">
      <alignment vertical="center"/>
      <protection/>
    </xf>
    <xf numFmtId="38" fontId="3" fillId="0" borderId="36" xfId="49" applyFont="1" applyBorder="1" applyAlignment="1" applyProtection="1">
      <alignment vertical="center"/>
      <protection/>
    </xf>
    <xf numFmtId="38" fontId="61" fillId="0" borderId="39" xfId="49" applyFont="1" applyBorder="1" applyAlignment="1" applyProtection="1">
      <alignment vertical="center" shrinkToFit="1"/>
      <protection/>
    </xf>
    <xf numFmtId="38" fontId="3" fillId="0" borderId="27" xfId="49" applyFont="1" applyBorder="1" applyAlignment="1" applyProtection="1">
      <alignment vertical="center"/>
      <protection/>
    </xf>
    <xf numFmtId="38" fontId="61" fillId="0" borderId="39" xfId="49" applyFont="1" applyBorder="1" applyAlignment="1" applyProtection="1">
      <alignment vertical="center"/>
      <protection/>
    </xf>
    <xf numFmtId="38" fontId="61" fillId="0" borderId="66" xfId="49" applyFont="1" applyFill="1" applyBorder="1" applyAlignment="1" applyProtection="1">
      <alignment vertical="center"/>
      <protection/>
    </xf>
    <xf numFmtId="38" fontId="33" fillId="0" borderId="73" xfId="0" applyNumberFormat="1" applyFont="1" applyFill="1" applyBorder="1" applyAlignment="1" applyProtection="1">
      <alignment vertical="center" shrinkToFit="1"/>
      <protection/>
    </xf>
    <xf numFmtId="38" fontId="3" fillId="0" borderId="27" xfId="49" applyFont="1" applyFill="1" applyBorder="1" applyAlignment="1" applyProtection="1">
      <alignment vertical="center"/>
      <protection/>
    </xf>
    <xf numFmtId="38" fontId="33" fillId="0" borderId="73" xfId="49" applyFont="1" applyFill="1" applyBorder="1" applyAlignment="1" applyProtection="1">
      <alignment vertical="center" shrinkToFit="1"/>
      <protection/>
    </xf>
    <xf numFmtId="38" fontId="3" fillId="33" borderId="35" xfId="49" applyFont="1" applyFill="1" applyBorder="1" applyAlignment="1" applyProtection="1">
      <alignment vertical="center"/>
      <protection/>
    </xf>
    <xf numFmtId="38" fontId="46" fillId="0" borderId="27" xfId="49" applyFont="1" applyBorder="1" applyAlignment="1" applyProtection="1">
      <alignment vertical="center" shrinkToFit="1"/>
      <protection/>
    </xf>
    <xf numFmtId="38" fontId="46" fillId="0" borderId="39" xfId="49" applyFont="1" applyBorder="1" applyAlignment="1" applyProtection="1">
      <alignment vertical="center" shrinkToFit="1"/>
      <protection/>
    </xf>
    <xf numFmtId="0" fontId="57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3" fillId="0" borderId="74" xfId="0" applyFont="1" applyFill="1" applyBorder="1" applyAlignment="1" applyProtection="1">
      <alignment horizontal="center" vertical="center" shrinkToFit="1"/>
      <protection/>
    </xf>
    <xf numFmtId="0" fontId="13" fillId="0" borderId="34" xfId="0" applyFont="1" applyFill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shrinkToFit="1"/>
      <protection/>
    </xf>
    <xf numFmtId="0" fontId="13" fillId="0" borderId="75" xfId="0" applyFont="1" applyFill="1" applyBorder="1" applyAlignment="1" applyProtection="1">
      <alignment horizontal="center" vertical="center" shrinkToFit="1"/>
      <protection/>
    </xf>
    <xf numFmtId="0" fontId="13" fillId="0" borderId="76" xfId="0" applyNumberFormat="1" applyFont="1" applyFill="1" applyBorder="1" applyAlignment="1" applyProtection="1">
      <alignment horizontal="left" vertical="center" shrinkToFit="1"/>
      <protection/>
    </xf>
    <xf numFmtId="0" fontId="8" fillId="0" borderId="77" xfId="0" applyFont="1" applyBorder="1" applyAlignment="1" applyProtection="1">
      <alignment vertical="center" shrinkToFit="1"/>
      <protection/>
    </xf>
    <xf numFmtId="0" fontId="5" fillId="0" borderId="78" xfId="0" applyFont="1" applyFill="1" applyBorder="1" applyAlignment="1" applyProtection="1">
      <alignment horizontal="left" vertical="center" shrinkToFit="1"/>
      <protection/>
    </xf>
    <xf numFmtId="0" fontId="5" fillId="0" borderId="0" xfId="0" applyFont="1" applyFill="1" applyBorder="1" applyAlignment="1" applyProtection="1">
      <alignment horizontal="left" vertical="center" shrinkToFit="1"/>
      <protection/>
    </xf>
    <xf numFmtId="0" fontId="13" fillId="0" borderId="79" xfId="0" applyNumberFormat="1" applyFont="1" applyFill="1" applyBorder="1" applyAlignment="1" applyProtection="1">
      <alignment horizontal="left" vertical="center" shrinkToFit="1"/>
      <protection/>
    </xf>
    <xf numFmtId="0" fontId="8" fillId="0" borderId="80" xfId="0" applyFont="1" applyBorder="1" applyAlignment="1" applyProtection="1">
      <alignment horizontal="right" vertical="center" shrinkToFit="1"/>
      <protection/>
    </xf>
    <xf numFmtId="0" fontId="8" fillId="0" borderId="81" xfId="0" applyFont="1" applyFill="1" applyBorder="1" applyAlignment="1" applyProtection="1">
      <alignment horizontal="right" vertical="center" shrinkToFit="1"/>
      <protection/>
    </xf>
    <xf numFmtId="0" fontId="14" fillId="0" borderId="78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30" fillId="0" borderId="0" xfId="0" applyFont="1" applyAlignment="1" applyProtection="1">
      <alignment/>
      <protection/>
    </xf>
    <xf numFmtId="0" fontId="42" fillId="0" borderId="82" xfId="0" applyFont="1" applyFill="1" applyBorder="1" applyAlignment="1" applyProtection="1">
      <alignment horizontal="center" vertical="center"/>
      <protection/>
    </xf>
    <xf numFmtId="0" fontId="42" fillId="0" borderId="83" xfId="0" applyFont="1" applyBorder="1" applyAlignment="1" applyProtection="1">
      <alignment horizontal="center" vertical="center"/>
      <protection/>
    </xf>
    <xf numFmtId="0" fontId="43" fillId="34" borderId="58" xfId="0" applyFont="1" applyFill="1" applyBorder="1" applyAlignment="1" applyProtection="1">
      <alignment horizontal="center" vertical="center" shrinkToFit="1"/>
      <protection/>
    </xf>
    <xf numFmtId="0" fontId="44" fillId="0" borderId="84" xfId="0" applyFont="1" applyFill="1" applyBorder="1" applyAlignment="1" applyProtection="1">
      <alignment horizontal="center" vertical="center"/>
      <protection/>
    </xf>
    <xf numFmtId="0" fontId="42" fillId="0" borderId="85" xfId="0" applyFont="1" applyFill="1" applyBorder="1" applyAlignment="1" applyProtection="1">
      <alignment horizontal="center" vertical="center"/>
      <protection/>
    </xf>
    <xf numFmtId="38" fontId="44" fillId="0" borderId="62" xfId="49" applyFont="1" applyBorder="1" applyAlignment="1" applyProtection="1">
      <alignment horizontal="distributed" vertical="center"/>
      <protection/>
    </xf>
    <xf numFmtId="38" fontId="35" fillId="0" borderId="86" xfId="49" applyFont="1" applyBorder="1" applyAlignment="1" applyProtection="1">
      <alignment vertical="center" shrinkToFit="1"/>
      <protection/>
    </xf>
    <xf numFmtId="38" fontId="45" fillId="0" borderId="33" xfId="49" applyFont="1" applyBorder="1" applyAlignment="1" applyProtection="1">
      <alignment vertical="center" shrinkToFit="1"/>
      <protection/>
    </xf>
    <xf numFmtId="38" fontId="44" fillId="0" borderId="41" xfId="49" applyFont="1" applyBorder="1" applyAlignment="1" applyProtection="1">
      <alignment horizontal="distributed" vertical="center"/>
      <protection/>
    </xf>
    <xf numFmtId="38" fontId="35" fillId="0" borderId="32" xfId="49" applyFont="1" applyBorder="1" applyAlignment="1" applyProtection="1">
      <alignment vertical="center" shrinkToFit="1"/>
      <protection/>
    </xf>
    <xf numFmtId="0" fontId="44" fillId="0" borderId="41" xfId="0" applyFont="1" applyBorder="1" applyAlignment="1" applyProtection="1">
      <alignment horizontal="distributed" vertical="center"/>
      <protection/>
    </xf>
    <xf numFmtId="0" fontId="44" fillId="0" borderId="63" xfId="0" applyFont="1" applyBorder="1" applyAlignment="1" applyProtection="1">
      <alignment horizontal="distributed" vertical="center"/>
      <protection/>
    </xf>
    <xf numFmtId="38" fontId="35" fillId="0" borderId="64" xfId="49" applyFont="1" applyBorder="1" applyAlignment="1" applyProtection="1">
      <alignment vertical="center" shrinkToFit="1"/>
      <protection/>
    </xf>
    <xf numFmtId="38" fontId="46" fillId="0" borderId="35" xfId="49" applyFont="1" applyBorder="1" applyAlignment="1" applyProtection="1">
      <alignment vertical="center" shrinkToFit="1"/>
      <protection/>
    </xf>
    <xf numFmtId="0" fontId="44" fillId="0" borderId="87" xfId="0" applyFont="1" applyBorder="1" applyAlignment="1" applyProtection="1">
      <alignment horizontal="distributed" vertical="center"/>
      <protection/>
    </xf>
    <xf numFmtId="38" fontId="35" fillId="0" borderId="88" xfId="49" applyFont="1" applyBorder="1" applyAlignment="1" applyProtection="1">
      <alignment vertical="center" shrinkToFit="1"/>
      <protection/>
    </xf>
    <xf numFmtId="0" fontId="44" fillId="0" borderId="42" xfId="0" applyFont="1" applyBorder="1" applyAlignment="1" applyProtection="1">
      <alignment horizontal="distributed" vertical="center"/>
      <protection/>
    </xf>
    <xf numFmtId="38" fontId="35" fillId="0" borderId="43" xfId="49" applyFont="1" applyBorder="1" applyAlignment="1" applyProtection="1">
      <alignment vertical="center" shrinkToFit="1"/>
      <protection/>
    </xf>
    <xf numFmtId="38" fontId="44" fillId="0" borderId="42" xfId="49" applyFont="1" applyBorder="1" applyAlignment="1" applyProtection="1">
      <alignment horizontal="distributed" vertical="center"/>
      <protection/>
    </xf>
    <xf numFmtId="0" fontId="3" fillId="0" borderId="42" xfId="0" applyFont="1" applyBorder="1" applyAlignment="1" applyProtection="1">
      <alignment horizontal="distributed" vertical="center"/>
      <protection/>
    </xf>
    <xf numFmtId="0" fontId="44" fillId="0" borderId="63" xfId="0" applyFont="1" applyBorder="1" applyAlignment="1" applyProtection="1">
      <alignment horizontal="center" vertical="center"/>
      <protection/>
    </xf>
    <xf numFmtId="38" fontId="45" fillId="0" borderId="51" xfId="49" applyFont="1" applyBorder="1" applyAlignment="1" applyProtection="1">
      <alignment vertical="center" shrinkToFit="1"/>
      <protection/>
    </xf>
    <xf numFmtId="0" fontId="8" fillId="0" borderId="87" xfId="0" applyFont="1" applyBorder="1" applyAlignment="1" applyProtection="1">
      <alignment horizontal="distributed" vertical="center"/>
      <protection/>
    </xf>
    <xf numFmtId="0" fontId="44" fillId="0" borderId="42" xfId="0" applyFont="1" applyBorder="1" applyAlignment="1" applyProtection="1">
      <alignment horizontal="center" vertical="center"/>
      <protection/>
    </xf>
    <xf numFmtId="0" fontId="42" fillId="0" borderId="88" xfId="0" applyFont="1" applyBorder="1" applyAlignment="1" applyProtection="1">
      <alignment vertical="center"/>
      <protection/>
    </xf>
    <xf numFmtId="0" fontId="42" fillId="0" borderId="88" xfId="0" applyFont="1" applyBorder="1" applyAlignment="1" applyProtection="1">
      <alignment horizontal="center" vertical="center"/>
      <protection/>
    </xf>
    <xf numFmtId="0" fontId="42" fillId="0" borderId="51" xfId="0" applyFont="1" applyBorder="1" applyAlignment="1" applyProtection="1">
      <alignment vertical="center"/>
      <protection/>
    </xf>
    <xf numFmtId="0" fontId="42" fillId="0" borderId="89" xfId="0" applyFont="1" applyBorder="1" applyAlignment="1" applyProtection="1">
      <alignment vertical="center"/>
      <protection/>
    </xf>
    <xf numFmtId="0" fontId="46" fillId="0" borderId="90" xfId="0" applyFont="1" applyBorder="1" applyAlignment="1" applyProtection="1">
      <alignment horizontal="center" vertical="center"/>
      <protection/>
    </xf>
    <xf numFmtId="38" fontId="35" fillId="0" borderId="91" xfId="49" applyFont="1" applyBorder="1" applyAlignment="1" applyProtection="1">
      <alignment vertical="center"/>
      <protection/>
    </xf>
    <xf numFmtId="38" fontId="46" fillId="0" borderId="92" xfId="49" applyFont="1" applyBorder="1" applyAlignment="1" applyProtection="1">
      <alignment vertical="center" shrinkToFit="1"/>
      <protection/>
    </xf>
    <xf numFmtId="0" fontId="48" fillId="0" borderId="51" xfId="0" applyFont="1" applyBorder="1" applyAlignment="1" applyProtection="1">
      <alignment vertical="center" shrinkToFit="1"/>
      <protection/>
    </xf>
    <xf numFmtId="38" fontId="35" fillId="0" borderId="64" xfId="49" applyFont="1" applyBorder="1" applyAlignment="1" applyProtection="1">
      <alignment vertical="center"/>
      <protection/>
    </xf>
    <xf numFmtId="38" fontId="44" fillId="0" borderId="42" xfId="49" applyFont="1" applyBorder="1" applyAlignment="1" applyProtection="1">
      <alignment horizontal="center" vertical="center"/>
      <protection/>
    </xf>
    <xf numFmtId="38" fontId="35" fillId="0" borderId="43" xfId="49" applyFont="1" applyBorder="1" applyAlignment="1" applyProtection="1">
      <alignment horizontal="center" vertical="center" shrinkToFit="1"/>
      <protection/>
    </xf>
    <xf numFmtId="0" fontId="46" fillId="0" borderId="42" xfId="0" applyFont="1" applyBorder="1" applyAlignment="1" applyProtection="1">
      <alignment horizontal="center" vertical="center"/>
      <protection/>
    </xf>
    <xf numFmtId="38" fontId="33" fillId="0" borderId="88" xfId="49" applyFont="1" applyBorder="1" applyAlignment="1" applyProtection="1">
      <alignment vertical="center" shrinkToFit="1"/>
      <protection/>
    </xf>
    <xf numFmtId="0" fontId="48" fillId="0" borderId="51" xfId="0" applyFont="1" applyBorder="1" applyAlignment="1" applyProtection="1">
      <alignment vertical="center"/>
      <protection/>
    </xf>
    <xf numFmtId="0" fontId="44" fillId="0" borderId="93" xfId="0" applyFont="1" applyBorder="1" applyAlignment="1" applyProtection="1">
      <alignment horizontal="distributed" vertical="center"/>
      <protection/>
    </xf>
    <xf numFmtId="38" fontId="35" fillId="0" borderId="94" xfId="49" applyFont="1" applyBorder="1" applyAlignment="1" applyProtection="1">
      <alignment vertical="center" shrinkToFit="1"/>
      <protection/>
    </xf>
    <xf numFmtId="38" fontId="46" fillId="0" borderId="95" xfId="49" applyFont="1" applyBorder="1" applyAlignment="1" applyProtection="1">
      <alignment vertical="center" shrinkToFit="1"/>
      <protection/>
    </xf>
    <xf numFmtId="0" fontId="44" fillId="0" borderId="52" xfId="0" applyFont="1" applyBorder="1" applyAlignment="1" applyProtection="1">
      <alignment horizontal="distributed" vertical="center"/>
      <protection/>
    </xf>
    <xf numFmtId="38" fontId="35" fillId="0" borderId="53" xfId="49" applyFont="1" applyBorder="1" applyAlignment="1" applyProtection="1">
      <alignment vertical="center" shrinkToFit="1"/>
      <protection/>
    </xf>
    <xf numFmtId="38" fontId="46" fillId="0" borderId="36" xfId="49" applyFont="1" applyBorder="1" applyAlignment="1" applyProtection="1">
      <alignment vertical="center" shrinkToFit="1"/>
      <protection/>
    </xf>
    <xf numFmtId="0" fontId="44" fillId="0" borderId="65" xfId="0" applyFont="1" applyBorder="1" applyAlignment="1" applyProtection="1">
      <alignment horizontal="center" vertical="center"/>
      <protection/>
    </xf>
    <xf numFmtId="38" fontId="35" fillId="0" borderId="44" xfId="49" applyFont="1" applyBorder="1" applyAlignment="1" applyProtection="1">
      <alignment horizontal="center" vertical="center" shrinkToFit="1"/>
      <protection/>
    </xf>
    <xf numFmtId="38" fontId="35" fillId="0" borderId="44" xfId="49" applyFont="1" applyBorder="1" applyAlignment="1" applyProtection="1">
      <alignment vertical="center" shrinkToFit="1"/>
      <protection/>
    </xf>
    <xf numFmtId="0" fontId="48" fillId="0" borderId="66" xfId="0" applyFont="1" applyBorder="1" applyAlignment="1" applyProtection="1">
      <alignment vertical="center" shrinkToFit="1"/>
      <protection/>
    </xf>
    <xf numFmtId="0" fontId="46" fillId="0" borderId="65" xfId="0" applyFont="1" applyBorder="1" applyAlignment="1" applyProtection="1">
      <alignment horizontal="center" vertical="center"/>
      <protection/>
    </xf>
    <xf numFmtId="0" fontId="48" fillId="0" borderId="66" xfId="0" applyFont="1" applyBorder="1" applyAlignment="1" applyProtection="1">
      <alignment vertical="center"/>
      <protection/>
    </xf>
    <xf numFmtId="0" fontId="44" fillId="0" borderId="96" xfId="0" applyFont="1" applyBorder="1" applyAlignment="1" applyProtection="1">
      <alignment horizontal="center" vertical="center"/>
      <protection/>
    </xf>
    <xf numFmtId="38" fontId="35" fillId="0" borderId="97" xfId="49" applyFont="1" applyBorder="1" applyAlignment="1" applyProtection="1">
      <alignment vertical="center" shrinkToFit="1"/>
      <protection/>
    </xf>
    <xf numFmtId="0" fontId="44" fillId="0" borderId="45" xfId="0" applyFont="1" applyBorder="1" applyAlignment="1" applyProtection="1">
      <alignment horizontal="center" vertical="center"/>
      <protection/>
    </xf>
    <xf numFmtId="38" fontId="35" fillId="0" borderId="73" xfId="49" applyFont="1" applyBorder="1" applyAlignment="1" applyProtection="1">
      <alignment vertical="center" shrinkToFit="1"/>
      <protection/>
    </xf>
    <xf numFmtId="0" fontId="5" fillId="0" borderId="98" xfId="0" applyFont="1" applyBorder="1" applyAlignment="1" applyProtection="1">
      <alignment horizontal="center" vertical="center"/>
      <protection/>
    </xf>
    <xf numFmtId="0" fontId="5" fillId="0" borderId="99" xfId="0" applyFont="1" applyBorder="1" applyAlignment="1" applyProtection="1">
      <alignment horizontal="center" vertical="center"/>
      <protection/>
    </xf>
    <xf numFmtId="38" fontId="45" fillId="0" borderId="66" xfId="49" applyFont="1" applyBorder="1" applyAlignment="1" applyProtection="1">
      <alignment vertical="center" shrinkToFit="1"/>
      <protection/>
    </xf>
    <xf numFmtId="0" fontId="44" fillId="0" borderId="67" xfId="0" applyFont="1" applyBorder="1" applyAlignment="1" applyProtection="1">
      <alignment horizontal="distributed" vertical="center"/>
      <protection/>
    </xf>
    <xf numFmtId="38" fontId="35" fillId="0" borderId="68" xfId="49" applyFont="1" applyBorder="1" applyAlignment="1" applyProtection="1">
      <alignment vertical="center" shrinkToFit="1"/>
      <protection/>
    </xf>
    <xf numFmtId="38" fontId="46" fillId="0" borderId="100" xfId="49" applyFont="1" applyBorder="1" applyAlignment="1" applyProtection="1">
      <alignment vertical="center"/>
      <protection/>
    </xf>
    <xf numFmtId="0" fontId="44" fillId="0" borderId="65" xfId="0" applyFont="1" applyBorder="1" applyAlignment="1" applyProtection="1">
      <alignment horizontal="distributed" vertical="center"/>
      <protection/>
    </xf>
    <xf numFmtId="0" fontId="42" fillId="0" borderId="52" xfId="0" applyFont="1" applyBorder="1" applyAlignment="1" applyProtection="1">
      <alignment vertical="center"/>
      <protection/>
    </xf>
    <xf numFmtId="0" fontId="42" fillId="0" borderId="53" xfId="0" applyFont="1" applyBorder="1" applyAlignment="1" applyProtection="1">
      <alignment horizontal="center" vertical="center"/>
      <protection/>
    </xf>
    <xf numFmtId="0" fontId="48" fillId="0" borderId="101" xfId="0" applyFont="1" applyBorder="1" applyAlignment="1" applyProtection="1">
      <alignment vertical="center"/>
      <protection/>
    </xf>
    <xf numFmtId="180" fontId="12" fillId="0" borderId="0" xfId="0" applyNumberFormat="1" applyFont="1" applyBorder="1" applyAlignment="1" applyProtection="1">
      <alignment horizontal="right" vertical="center"/>
      <protection/>
    </xf>
    <xf numFmtId="38" fontId="46" fillId="0" borderId="0" xfId="0" applyNumberFormat="1" applyFont="1" applyBorder="1" applyAlignment="1" applyProtection="1">
      <alignment vertical="center" shrinkToFit="1"/>
      <protection/>
    </xf>
    <xf numFmtId="38" fontId="47" fillId="0" borderId="102" xfId="49" applyFont="1" applyBorder="1" applyAlignment="1" applyProtection="1">
      <alignment vertical="center" shrinkToFit="1"/>
      <protection/>
    </xf>
    <xf numFmtId="38" fontId="47" fillId="0" borderId="0" xfId="49" applyFont="1" applyBorder="1" applyAlignment="1" applyProtection="1">
      <alignment vertical="center" shrinkToFit="1"/>
      <protection/>
    </xf>
    <xf numFmtId="0" fontId="46" fillId="0" borderId="0" xfId="0" applyFont="1" applyBorder="1" applyAlignment="1" applyProtection="1">
      <alignment horizontal="left" vertical="center"/>
      <protection/>
    </xf>
    <xf numFmtId="0" fontId="46" fillId="0" borderId="0" xfId="0" applyFont="1" applyBorder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38" fontId="5" fillId="0" borderId="0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 shrinkToFit="1"/>
      <protection/>
    </xf>
    <xf numFmtId="0" fontId="2" fillId="0" borderId="0" xfId="0" applyFont="1" applyAlignment="1" applyProtection="1">
      <alignment horizontal="right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5" fillId="0" borderId="97" xfId="0" applyFont="1" applyBorder="1" applyAlignment="1" applyProtection="1">
      <alignment vertical="center"/>
      <protection/>
    </xf>
    <xf numFmtId="0" fontId="10" fillId="0" borderId="74" xfId="0" applyFont="1" applyFill="1" applyBorder="1" applyAlignment="1" applyProtection="1">
      <alignment horizontal="center" vertical="center" shrinkToFit="1"/>
      <protection/>
    </xf>
    <xf numFmtId="0" fontId="3" fillId="0" borderId="34" xfId="0" applyFont="1" applyFill="1" applyBorder="1" applyAlignment="1" applyProtection="1">
      <alignment horizontal="center" vertical="center" shrinkToFit="1"/>
      <protection/>
    </xf>
    <xf numFmtId="0" fontId="5" fillId="0" borderId="0" xfId="0" applyFont="1" applyBorder="1" applyAlignment="1" applyProtection="1">
      <alignment vertical="center" shrinkToFit="1"/>
      <protection/>
    </xf>
    <xf numFmtId="0" fontId="10" fillId="0" borderId="103" xfId="0" applyFont="1" applyFill="1" applyBorder="1" applyAlignment="1" applyProtection="1">
      <alignment horizontal="center" vertical="center" shrinkToFit="1"/>
      <protection/>
    </xf>
    <xf numFmtId="0" fontId="5" fillId="0" borderId="85" xfId="0" applyFont="1" applyFill="1" applyBorder="1" applyAlignment="1" applyProtection="1">
      <alignment horizontal="center" vertical="center"/>
      <protection/>
    </xf>
    <xf numFmtId="0" fontId="5" fillId="0" borderId="104" xfId="0" applyFont="1" applyBorder="1" applyAlignment="1" applyProtection="1">
      <alignment horizontal="center" vertical="center"/>
      <protection/>
    </xf>
    <xf numFmtId="0" fontId="25" fillId="34" borderId="58" xfId="0" applyFont="1" applyFill="1" applyBorder="1" applyAlignment="1" applyProtection="1">
      <alignment horizontal="center" vertical="center" shrinkToFit="1"/>
      <protection/>
    </xf>
    <xf numFmtId="0" fontId="8" fillId="0" borderId="84" xfId="0" applyFont="1" applyFill="1" applyBorder="1" applyAlignment="1" applyProtection="1">
      <alignment horizontal="center" vertical="center"/>
      <protection/>
    </xf>
    <xf numFmtId="38" fontId="61" fillId="0" borderId="33" xfId="49" applyFont="1" applyBorder="1" applyAlignment="1" applyProtection="1">
      <alignment vertical="center" shrinkToFit="1"/>
      <protection/>
    </xf>
    <xf numFmtId="0" fontId="8" fillId="0" borderId="41" xfId="0" applyFont="1" applyBorder="1" applyAlignment="1" applyProtection="1">
      <alignment horizontal="center" vertical="center" shrinkToFit="1"/>
      <protection/>
    </xf>
    <xf numFmtId="0" fontId="8" fillId="0" borderId="42" xfId="0" applyFont="1" applyBorder="1" applyAlignment="1" applyProtection="1">
      <alignment horizontal="center" vertical="center" shrinkToFit="1"/>
      <protection/>
    </xf>
    <xf numFmtId="0" fontId="8" fillId="0" borderId="65" xfId="0" applyFont="1" applyBorder="1" applyAlignment="1" applyProtection="1">
      <alignment horizontal="center" vertical="center" shrinkToFit="1"/>
      <protection/>
    </xf>
    <xf numFmtId="38" fontId="61" fillId="0" borderId="66" xfId="49" applyFont="1" applyBorder="1" applyAlignment="1" applyProtection="1">
      <alignment vertical="center"/>
      <protection/>
    </xf>
    <xf numFmtId="0" fontId="8" fillId="0" borderId="45" xfId="0" applyFont="1" applyBorder="1" applyAlignment="1" applyProtection="1">
      <alignment horizontal="center" vertical="center"/>
      <protection/>
    </xf>
    <xf numFmtId="38" fontId="33" fillId="0" borderId="73" xfId="49" applyFont="1" applyBorder="1" applyAlignment="1" applyProtection="1">
      <alignment vertical="center" shrinkToFit="1"/>
      <protection/>
    </xf>
    <xf numFmtId="38" fontId="33" fillId="0" borderId="73" xfId="0" applyNumberFormat="1" applyFont="1" applyBorder="1" applyAlignment="1" applyProtection="1">
      <alignment vertical="center" shrinkToFit="1"/>
      <protection/>
    </xf>
    <xf numFmtId="38" fontId="33" fillId="0" borderId="79" xfId="0" applyNumberFormat="1" applyFont="1" applyBorder="1" applyAlignment="1" applyProtection="1">
      <alignment vertical="center" shrinkToFit="1"/>
      <protection/>
    </xf>
    <xf numFmtId="0" fontId="61" fillId="0" borderId="66" xfId="0" applyFont="1" applyBorder="1" applyAlignment="1" applyProtection="1">
      <alignment vertical="center"/>
      <protection/>
    </xf>
    <xf numFmtId="0" fontId="5" fillId="0" borderId="98" xfId="0" applyFont="1" applyBorder="1" applyAlignment="1" applyProtection="1">
      <alignment vertical="center"/>
      <protection/>
    </xf>
    <xf numFmtId="0" fontId="5" fillId="0" borderId="105" xfId="0" applyFont="1" applyBorder="1" applyAlignment="1" applyProtection="1">
      <alignment vertical="center"/>
      <protection/>
    </xf>
    <xf numFmtId="0" fontId="61" fillId="0" borderId="51" xfId="0" applyFont="1" applyBorder="1" applyAlignment="1" applyProtection="1">
      <alignment vertical="center"/>
      <protection/>
    </xf>
    <xf numFmtId="0" fontId="5" fillId="0" borderId="99" xfId="0" applyFont="1" applyBorder="1" applyAlignment="1" applyProtection="1">
      <alignment vertical="center"/>
      <protection/>
    </xf>
    <xf numFmtId="38" fontId="8" fillId="33" borderId="43" xfId="49" applyFont="1" applyFill="1" applyBorder="1" applyAlignment="1" applyProtection="1">
      <alignment vertical="center" shrinkToFit="1"/>
      <protection/>
    </xf>
    <xf numFmtId="38" fontId="61" fillId="33" borderId="33" xfId="49" applyFont="1" applyFill="1" applyBorder="1" applyAlignment="1" applyProtection="1">
      <alignment vertical="center" shrinkToFit="1"/>
      <protection/>
    </xf>
    <xf numFmtId="38" fontId="61" fillId="0" borderId="51" xfId="49" applyFont="1" applyBorder="1" applyAlignment="1" applyProtection="1">
      <alignment vertical="center"/>
      <protection/>
    </xf>
    <xf numFmtId="180" fontId="12" fillId="0" borderId="0" xfId="49" applyNumberFormat="1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42" fillId="0" borderId="78" xfId="0" applyFont="1" applyFill="1" applyBorder="1" applyAlignment="1" applyProtection="1">
      <alignment horizontal="left" vertical="center" shrinkToFit="1"/>
      <protection/>
    </xf>
    <xf numFmtId="0" fontId="42" fillId="0" borderId="0" xfId="0" applyFont="1" applyFill="1" applyBorder="1" applyAlignment="1" applyProtection="1">
      <alignment horizontal="left" vertical="center" shrinkToFit="1"/>
      <protection/>
    </xf>
    <xf numFmtId="0" fontId="39" fillId="0" borderId="78" xfId="0" applyFont="1" applyFill="1" applyBorder="1" applyAlignment="1" applyProtection="1">
      <alignment horizontal="left" vertical="center"/>
      <protection/>
    </xf>
    <xf numFmtId="0" fontId="39" fillId="0" borderId="0" xfId="0" applyFont="1" applyFill="1" applyBorder="1" applyAlignment="1" applyProtection="1">
      <alignment horizontal="left" vertical="center"/>
      <protection/>
    </xf>
    <xf numFmtId="0" fontId="42" fillId="0" borderId="104" xfId="0" applyFont="1" applyBorder="1" applyAlignment="1" applyProtection="1">
      <alignment horizontal="center" vertical="center"/>
      <protection/>
    </xf>
    <xf numFmtId="0" fontId="44" fillId="0" borderId="19" xfId="0" applyFont="1" applyFill="1" applyBorder="1" applyAlignment="1" applyProtection="1">
      <alignment horizontal="center" vertical="center"/>
      <protection/>
    </xf>
    <xf numFmtId="38" fontId="35" fillId="0" borderId="73" xfId="0" applyNumberFormat="1" applyFont="1" applyBorder="1" applyAlignment="1" applyProtection="1">
      <alignment vertical="center" shrinkToFit="1"/>
      <protection/>
    </xf>
    <xf numFmtId="38" fontId="45" fillId="0" borderId="39" xfId="0" applyNumberFormat="1" applyFont="1" applyBorder="1" applyAlignment="1" applyProtection="1">
      <alignment vertical="center" shrinkToFit="1"/>
      <protection/>
    </xf>
    <xf numFmtId="0" fontId="35" fillId="0" borderId="79" xfId="0" applyFont="1" applyBorder="1" applyAlignment="1" applyProtection="1">
      <alignment vertical="center" shrinkToFit="1"/>
      <protection/>
    </xf>
    <xf numFmtId="0" fontId="35" fillId="0" borderId="73" xfId="0" applyFont="1" applyBorder="1" applyAlignment="1" applyProtection="1">
      <alignment vertical="center" shrinkToFit="1"/>
      <protection/>
    </xf>
    <xf numFmtId="0" fontId="45" fillId="0" borderId="39" xfId="0" applyFont="1" applyBorder="1" applyAlignment="1" applyProtection="1">
      <alignment vertical="center" shrinkToFit="1"/>
      <protection/>
    </xf>
    <xf numFmtId="38" fontId="46" fillId="0" borderId="27" xfId="49" applyFont="1" applyBorder="1" applyAlignment="1" applyProtection="1">
      <alignment vertical="center"/>
      <protection/>
    </xf>
    <xf numFmtId="0" fontId="42" fillId="0" borderId="106" xfId="0" applyFont="1" applyBorder="1" applyAlignment="1" applyProtection="1">
      <alignment vertical="center"/>
      <protection/>
    </xf>
    <xf numFmtId="0" fontId="44" fillId="0" borderId="41" xfId="0" applyFont="1" applyBorder="1" applyAlignment="1" applyProtection="1">
      <alignment horizontal="center" vertical="center"/>
      <protection/>
    </xf>
    <xf numFmtId="0" fontId="42" fillId="0" borderId="69" xfId="0" applyFont="1" applyBorder="1" applyAlignment="1" applyProtection="1">
      <alignment vertical="center"/>
      <protection/>
    </xf>
    <xf numFmtId="0" fontId="35" fillId="0" borderId="43" xfId="0" applyFont="1" applyBorder="1" applyAlignment="1" applyProtection="1">
      <alignment vertical="center" shrinkToFit="1"/>
      <protection/>
    </xf>
    <xf numFmtId="0" fontId="35" fillId="0" borderId="44" xfId="0" applyFont="1" applyBorder="1" applyAlignment="1" applyProtection="1">
      <alignment horizontal="center" vertical="center" shrinkToFit="1"/>
      <protection/>
    </xf>
    <xf numFmtId="0" fontId="46" fillId="0" borderId="0" xfId="0" applyFont="1" applyBorder="1" applyAlignment="1" applyProtection="1">
      <alignment horizontal="center" vertical="center"/>
      <protection/>
    </xf>
    <xf numFmtId="0" fontId="47" fillId="0" borderId="0" xfId="0" applyFont="1" applyBorder="1" applyAlignment="1" applyProtection="1">
      <alignment vertical="center"/>
      <protection/>
    </xf>
    <xf numFmtId="0" fontId="5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Continuous"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38" fontId="5" fillId="0" borderId="0" xfId="0" applyNumberFormat="1" applyFont="1" applyBorder="1" applyAlignment="1" applyProtection="1">
      <alignment horizontal="left" vertical="center"/>
      <protection/>
    </xf>
    <xf numFmtId="0" fontId="8" fillId="0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38" fontId="61" fillId="0" borderId="39" xfId="0" applyNumberFormat="1" applyFont="1" applyBorder="1" applyAlignment="1" applyProtection="1">
      <alignment vertical="center" shrinkToFit="1"/>
      <protection/>
    </xf>
    <xf numFmtId="0" fontId="33" fillId="0" borderId="73" xfId="0" applyFont="1" applyBorder="1" applyAlignment="1" applyProtection="1">
      <alignment vertical="center" shrinkToFit="1"/>
      <protection/>
    </xf>
    <xf numFmtId="0" fontId="33" fillId="0" borderId="79" xfId="0" applyFont="1" applyBorder="1" applyAlignment="1" applyProtection="1">
      <alignment vertical="center" shrinkToFit="1"/>
      <protection/>
    </xf>
    <xf numFmtId="38" fontId="8" fillId="0" borderId="0" xfId="0" applyNumberFormat="1" applyFont="1" applyBorder="1" applyAlignment="1" applyProtection="1">
      <alignment vertical="center" shrinkToFit="1"/>
      <protection/>
    </xf>
    <xf numFmtId="38" fontId="25" fillId="0" borderId="0" xfId="0" applyNumberFormat="1" applyFont="1" applyBorder="1" applyAlignment="1" applyProtection="1">
      <alignment vertical="center" shrinkToFit="1"/>
      <protection/>
    </xf>
    <xf numFmtId="0" fontId="8" fillId="0" borderId="0" xfId="0" applyFont="1" applyBorder="1" applyAlignment="1" applyProtection="1">
      <alignment vertical="center" shrinkToFit="1"/>
      <protection/>
    </xf>
    <xf numFmtId="0" fontId="25" fillId="0" borderId="0" xfId="0" applyFont="1" applyBorder="1" applyAlignment="1" applyProtection="1">
      <alignment vertical="center" shrinkToFit="1"/>
      <protection/>
    </xf>
    <xf numFmtId="0" fontId="5" fillId="0" borderId="0" xfId="61" applyFont="1" applyAlignment="1" applyProtection="1">
      <alignment vertical="center"/>
      <protection/>
    </xf>
    <xf numFmtId="0" fontId="5" fillId="0" borderId="0" xfId="61" applyFont="1" applyFill="1" applyAlignment="1" applyProtection="1">
      <alignment vertical="center"/>
      <protection/>
    </xf>
    <xf numFmtId="0" fontId="27" fillId="0" borderId="0" xfId="0" applyFont="1" applyAlignment="1" applyProtection="1">
      <alignment/>
      <protection/>
    </xf>
    <xf numFmtId="0" fontId="58" fillId="0" borderId="0" xfId="0" applyFont="1" applyBorder="1" applyAlignment="1" applyProtection="1">
      <alignment vertical="center"/>
      <protection/>
    </xf>
    <xf numFmtId="0" fontId="59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distributed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104" xfId="0" applyFont="1" applyBorder="1" applyAlignment="1" applyProtection="1">
      <alignment horizontal="center" vertical="center" shrinkToFit="1"/>
      <protection/>
    </xf>
    <xf numFmtId="38" fontId="61" fillId="0" borderId="33" xfId="49" applyFont="1" applyBorder="1" applyAlignment="1" applyProtection="1">
      <alignment horizontal="right" vertical="center" shrinkToFit="1"/>
      <protection/>
    </xf>
    <xf numFmtId="0" fontId="5" fillId="0" borderId="0" xfId="0" applyFont="1" applyBorder="1" applyAlignment="1" applyProtection="1">
      <alignment horizontal="center" vertical="top" textRotation="255"/>
      <protection/>
    </xf>
    <xf numFmtId="38" fontId="61" fillId="0" borderId="51" xfId="49" applyFont="1" applyBorder="1" applyAlignment="1" applyProtection="1">
      <alignment horizontal="right" vertical="center" shrinkToFit="1"/>
      <protection/>
    </xf>
    <xf numFmtId="0" fontId="8" fillId="0" borderId="87" xfId="0" applyFont="1" applyBorder="1" applyAlignment="1" applyProtection="1">
      <alignment vertical="center" wrapText="1"/>
      <protection/>
    </xf>
    <xf numFmtId="0" fontId="61" fillId="0" borderId="107" xfId="0" applyFont="1" applyBorder="1" applyAlignment="1" applyProtection="1">
      <alignment vertical="center" shrinkToFit="1"/>
      <protection/>
    </xf>
    <xf numFmtId="0" fontId="3" fillId="0" borderId="63" xfId="0" applyFont="1" applyBorder="1" applyAlignment="1" applyProtection="1">
      <alignment horizontal="distributed" vertical="center"/>
      <protection/>
    </xf>
    <xf numFmtId="0" fontId="61" fillId="0" borderId="108" xfId="0" applyFont="1" applyBorder="1" applyAlignment="1" applyProtection="1">
      <alignment horizontal="right" vertical="center" shrinkToFit="1"/>
      <protection/>
    </xf>
    <xf numFmtId="0" fontId="8" fillId="0" borderId="63" xfId="0" applyFont="1" applyBorder="1" applyAlignment="1" applyProtection="1">
      <alignment horizontal="center" vertical="center"/>
      <protection/>
    </xf>
    <xf numFmtId="38" fontId="61" fillId="0" borderId="108" xfId="49" applyFont="1" applyBorder="1" applyAlignment="1" applyProtection="1">
      <alignment horizontal="right" vertical="center" shrinkToFit="1"/>
      <protection/>
    </xf>
    <xf numFmtId="0" fontId="61" fillId="0" borderId="107" xfId="0" applyFont="1" applyBorder="1" applyAlignment="1" applyProtection="1">
      <alignment horizontal="right" vertical="center" shrinkToFit="1"/>
      <protection/>
    </xf>
    <xf numFmtId="38" fontId="10" fillId="0" borderId="27" xfId="49" applyFont="1" applyBorder="1" applyAlignment="1" applyProtection="1">
      <alignment vertical="center"/>
      <protection/>
    </xf>
    <xf numFmtId="38" fontId="61" fillId="0" borderId="66" xfId="49" applyFont="1" applyBorder="1" applyAlignment="1" applyProtection="1">
      <alignment horizontal="right" vertical="center" shrinkToFit="1"/>
      <protection/>
    </xf>
    <xf numFmtId="0" fontId="8" fillId="0" borderId="45" xfId="0" applyFont="1" applyBorder="1" applyAlignment="1" applyProtection="1">
      <alignment horizontal="distributed" vertical="center"/>
      <protection/>
    </xf>
    <xf numFmtId="38" fontId="61" fillId="0" borderId="39" xfId="0" applyNumberFormat="1" applyFont="1" applyBorder="1" applyAlignment="1" applyProtection="1">
      <alignment horizontal="right" vertical="center" shrinkToFit="1"/>
      <protection/>
    </xf>
    <xf numFmtId="38" fontId="33" fillId="0" borderId="68" xfId="49" applyFont="1" applyBorder="1" applyAlignment="1" applyProtection="1">
      <alignment horizontal="right" vertical="center" shrinkToFit="1"/>
      <protection/>
    </xf>
    <xf numFmtId="0" fontId="33" fillId="0" borderId="68" xfId="0" applyFont="1" applyBorder="1" applyAlignment="1" applyProtection="1">
      <alignment vertical="center" shrinkToFit="1"/>
      <protection/>
    </xf>
    <xf numFmtId="0" fontId="8" fillId="0" borderId="67" xfId="0" applyFont="1" applyBorder="1" applyAlignment="1" applyProtection="1">
      <alignment horizontal="center" vertical="center"/>
      <protection/>
    </xf>
    <xf numFmtId="0" fontId="33" fillId="0" borderId="68" xfId="0" applyFont="1" applyBorder="1" applyAlignment="1" applyProtection="1">
      <alignment horizontal="center" vertical="center" shrinkToFit="1"/>
      <protection/>
    </xf>
    <xf numFmtId="0" fontId="61" fillId="0" borderId="109" xfId="0" applyFont="1" applyBorder="1" applyAlignment="1" applyProtection="1">
      <alignment horizontal="right" vertical="center" shrinkToFit="1"/>
      <protection/>
    </xf>
    <xf numFmtId="0" fontId="2" fillId="0" borderId="0" xfId="0" applyFont="1" applyAlignment="1" applyProtection="1">
      <alignment horizontal="center" vertical="top" textRotation="255"/>
      <protection/>
    </xf>
    <xf numFmtId="38" fontId="7" fillId="0" borderId="0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Continuous" vertical="center"/>
      <protection/>
    </xf>
    <xf numFmtId="0" fontId="5" fillId="0" borderId="0" xfId="0" applyFont="1" applyBorder="1" applyAlignment="1" applyProtection="1">
      <alignment horizontal="center" vertical="center" textRotation="255"/>
      <protection/>
    </xf>
    <xf numFmtId="38" fontId="5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97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distributed"/>
      <protection/>
    </xf>
    <xf numFmtId="0" fontId="5" fillId="0" borderId="110" xfId="0" applyFont="1" applyFill="1" applyBorder="1" applyAlignment="1" applyProtection="1">
      <alignment horizontal="center" vertical="center"/>
      <protection/>
    </xf>
    <xf numFmtId="38" fontId="33" fillId="0" borderId="32" xfId="49" applyFont="1" applyBorder="1" applyAlignment="1" applyProtection="1">
      <alignment vertical="center"/>
      <protection/>
    </xf>
    <xf numFmtId="0" fontId="8" fillId="0" borderId="111" xfId="0" applyFont="1" applyBorder="1" applyAlignment="1" applyProtection="1">
      <alignment horizontal="distributed" vertical="center"/>
      <protection/>
    </xf>
    <xf numFmtId="38" fontId="33" fillId="0" borderId="43" xfId="49" applyFont="1" applyBorder="1" applyAlignment="1" applyProtection="1">
      <alignment vertical="center"/>
      <protection/>
    </xf>
    <xf numFmtId="0" fontId="8" fillId="0" borderId="63" xfId="0" applyFont="1" applyBorder="1" applyAlignment="1" applyProtection="1">
      <alignment vertical="center" shrinkToFit="1"/>
      <protection/>
    </xf>
    <xf numFmtId="38" fontId="33" fillId="0" borderId="64" xfId="49" applyFont="1" applyBorder="1" applyAlignment="1" applyProtection="1">
      <alignment vertical="center"/>
      <protection/>
    </xf>
    <xf numFmtId="0" fontId="8" fillId="0" borderId="33" xfId="0" applyFont="1" applyBorder="1" applyAlignment="1" applyProtection="1">
      <alignment horizontal="distributed" vertical="center"/>
      <protection/>
    </xf>
    <xf numFmtId="0" fontId="33" fillId="0" borderId="43" xfId="0" applyFont="1" applyBorder="1" applyAlignment="1" applyProtection="1">
      <alignment vertical="center"/>
      <protection/>
    </xf>
    <xf numFmtId="0" fontId="8" fillId="0" borderId="112" xfId="0" applyFont="1" applyBorder="1" applyAlignment="1" applyProtection="1">
      <alignment horizontal="distributed" vertical="center"/>
      <protection/>
    </xf>
    <xf numFmtId="0" fontId="13" fillId="0" borderId="42" xfId="0" applyFont="1" applyBorder="1" applyAlignment="1" applyProtection="1">
      <alignment horizontal="distributed" vertical="center"/>
      <protection/>
    </xf>
    <xf numFmtId="38" fontId="61" fillId="0" borderId="107" xfId="49" applyFont="1" applyBorder="1" applyAlignment="1" applyProtection="1">
      <alignment horizontal="right" vertical="center" shrinkToFit="1"/>
      <protection/>
    </xf>
    <xf numFmtId="0" fontId="8" fillId="0" borderId="113" xfId="0" applyFont="1" applyBorder="1" applyAlignment="1" applyProtection="1">
      <alignment horizontal="distributed" vertical="center"/>
      <protection/>
    </xf>
    <xf numFmtId="38" fontId="33" fillId="0" borderId="54" xfId="49" applyFont="1" applyBorder="1" applyAlignment="1" applyProtection="1">
      <alignment vertical="center"/>
      <protection/>
    </xf>
    <xf numFmtId="0" fontId="13" fillId="0" borderId="113" xfId="0" applyFont="1" applyBorder="1" applyAlignment="1" applyProtection="1">
      <alignment horizontal="distributed" vertical="center"/>
      <protection/>
    </xf>
    <xf numFmtId="0" fontId="13" fillId="0" borderId="63" xfId="0" applyFont="1" applyBorder="1" applyAlignment="1" applyProtection="1">
      <alignment horizontal="distributed" vertical="center"/>
      <protection/>
    </xf>
    <xf numFmtId="38" fontId="33" fillId="0" borderId="44" xfId="49" applyFont="1" applyBorder="1" applyAlignment="1" applyProtection="1">
      <alignment vertical="center"/>
      <protection/>
    </xf>
    <xf numFmtId="0" fontId="13" fillId="0" borderId="65" xfId="0" applyFont="1" applyBorder="1" applyAlignment="1" applyProtection="1">
      <alignment horizontal="distributed" vertical="center"/>
      <protection/>
    </xf>
    <xf numFmtId="38" fontId="13" fillId="0" borderId="27" xfId="49" applyFont="1" applyBorder="1" applyAlignment="1" applyProtection="1">
      <alignment vertical="center"/>
      <protection/>
    </xf>
    <xf numFmtId="0" fontId="8" fillId="0" borderId="97" xfId="0" applyFont="1" applyBorder="1" applyAlignment="1" applyProtection="1">
      <alignment horizontal="center" vertical="center"/>
      <protection/>
    </xf>
    <xf numFmtId="38" fontId="7" fillId="0" borderId="0" xfId="49" applyFont="1" applyBorder="1" applyAlignment="1" applyProtection="1">
      <alignment vertical="center"/>
      <protection/>
    </xf>
    <xf numFmtId="38" fontId="3" fillId="0" borderId="0" xfId="0" applyNumberFormat="1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right" vertical="center" shrinkToFit="1"/>
      <protection/>
    </xf>
    <xf numFmtId="38" fontId="3" fillId="0" borderId="0" xfId="49" applyFont="1" applyBorder="1" applyAlignment="1" applyProtection="1">
      <alignment horizontal="distributed" vertical="center"/>
      <protection/>
    </xf>
    <xf numFmtId="0" fontId="11" fillId="0" borderId="0" xfId="0" applyFont="1" applyBorder="1" applyAlignment="1" applyProtection="1">
      <alignment horizontal="distributed" vertical="center"/>
      <protection/>
    </xf>
    <xf numFmtId="0" fontId="45" fillId="0" borderId="40" xfId="0" applyFont="1" applyFill="1" applyBorder="1" applyAlignment="1" applyProtection="1">
      <alignment vertical="center"/>
      <protection locked="0"/>
    </xf>
    <xf numFmtId="0" fontId="31" fillId="0" borderId="114" xfId="0" applyFont="1" applyFill="1" applyBorder="1" applyAlignment="1" applyProtection="1">
      <alignment vertical="center"/>
      <protection locked="0"/>
    </xf>
    <xf numFmtId="38" fontId="46" fillId="0" borderId="114" xfId="49" applyFont="1" applyBorder="1" applyAlignment="1" applyProtection="1">
      <alignment vertical="center"/>
      <protection locked="0"/>
    </xf>
    <xf numFmtId="38" fontId="3" fillId="0" borderId="35" xfId="49" applyFont="1" applyBorder="1" applyAlignment="1" applyProtection="1">
      <alignment vertical="center"/>
      <protection locked="0"/>
    </xf>
    <xf numFmtId="38" fontId="3" fillId="0" borderId="36" xfId="49" applyFont="1" applyBorder="1" applyAlignment="1" applyProtection="1">
      <alignment vertical="center"/>
      <protection locked="0"/>
    </xf>
    <xf numFmtId="38" fontId="46" fillId="0" borderId="48" xfId="49" applyFont="1" applyFill="1" applyBorder="1" applyAlignment="1" applyProtection="1">
      <alignment vertical="center"/>
      <protection locked="0"/>
    </xf>
    <xf numFmtId="38" fontId="46" fillId="0" borderId="34" xfId="49" applyFont="1" applyFill="1" applyBorder="1" applyAlignment="1" applyProtection="1">
      <alignment vertical="center"/>
      <protection locked="0"/>
    </xf>
    <xf numFmtId="38" fontId="46" fillId="0" borderId="35" xfId="49" applyFont="1" applyFill="1" applyBorder="1" applyAlignment="1" applyProtection="1">
      <alignment vertical="center"/>
      <protection locked="0"/>
    </xf>
    <xf numFmtId="38" fontId="46" fillId="0" borderId="36" xfId="49" applyFont="1" applyFill="1" applyBorder="1" applyAlignment="1" applyProtection="1">
      <alignment vertical="center"/>
      <protection locked="0"/>
    </xf>
    <xf numFmtId="38" fontId="3" fillId="0" borderId="34" xfId="49" applyFont="1" applyFill="1" applyBorder="1" applyAlignment="1" applyProtection="1">
      <alignment vertical="center"/>
      <protection locked="0"/>
    </xf>
    <xf numFmtId="38" fontId="3" fillId="0" borderId="35" xfId="49" applyFont="1" applyFill="1" applyBorder="1" applyAlignment="1" applyProtection="1">
      <alignment vertical="center"/>
      <protection locked="0"/>
    </xf>
    <xf numFmtId="38" fontId="3" fillId="0" borderId="36" xfId="49" applyFont="1" applyFill="1" applyBorder="1" applyAlignment="1" applyProtection="1">
      <alignment vertical="center"/>
      <protection locked="0"/>
    </xf>
    <xf numFmtId="38" fontId="61" fillId="0" borderId="40" xfId="49" applyFont="1" applyBorder="1" applyAlignment="1" applyProtection="1">
      <alignment vertical="center" shrinkToFit="1"/>
      <protection locked="0"/>
    </xf>
    <xf numFmtId="38" fontId="61" fillId="0" borderId="51" xfId="49" applyFont="1" applyBorder="1" applyAlignment="1" applyProtection="1">
      <alignment vertical="center" shrinkToFit="1"/>
      <protection locked="0"/>
    </xf>
    <xf numFmtId="0" fontId="61" fillId="0" borderId="51" xfId="0" applyFont="1" applyBorder="1" applyAlignment="1" applyProtection="1">
      <alignment horizontal="right" vertical="center" shrinkToFit="1"/>
      <protection locked="0"/>
    </xf>
    <xf numFmtId="0" fontId="61" fillId="0" borderId="51" xfId="0" applyFont="1" applyBorder="1" applyAlignment="1" applyProtection="1">
      <alignment vertical="center" shrinkToFit="1"/>
      <protection locked="0"/>
    </xf>
    <xf numFmtId="38" fontId="61" fillId="0" borderId="33" xfId="49" applyFont="1" applyBorder="1" applyAlignment="1" applyProtection="1">
      <alignment horizontal="right" vertical="center" shrinkToFit="1"/>
      <protection locked="0"/>
    </xf>
    <xf numFmtId="38" fontId="61" fillId="0" borderId="51" xfId="49" applyFont="1" applyBorder="1" applyAlignment="1" applyProtection="1">
      <alignment horizontal="right" vertical="center" shrinkToFit="1"/>
      <protection locked="0"/>
    </xf>
    <xf numFmtId="0" fontId="8" fillId="0" borderId="52" xfId="0" applyFont="1" applyBorder="1" applyAlignment="1" applyProtection="1">
      <alignment vertical="center" wrapText="1"/>
      <protection/>
    </xf>
    <xf numFmtId="0" fontId="61" fillId="0" borderId="33" xfId="0" applyFont="1" applyBorder="1" applyAlignment="1" applyProtection="1">
      <alignment vertical="center" shrinkToFit="1"/>
      <protection/>
    </xf>
    <xf numFmtId="0" fontId="8" fillId="0" borderId="115" xfId="0" applyFont="1" applyBorder="1" applyAlignment="1" applyProtection="1">
      <alignment vertical="center" wrapText="1"/>
      <protection/>
    </xf>
    <xf numFmtId="0" fontId="61" fillId="0" borderId="101" xfId="0" applyFont="1" applyBorder="1" applyAlignment="1" applyProtection="1">
      <alignment vertical="center" shrinkToFit="1"/>
      <protection/>
    </xf>
    <xf numFmtId="38" fontId="3" fillId="0" borderId="116" xfId="49" applyFont="1" applyFill="1" applyBorder="1" applyAlignment="1" applyProtection="1">
      <alignment vertical="center"/>
      <protection/>
    </xf>
    <xf numFmtId="0" fontId="45" fillId="0" borderId="50" xfId="0" applyFont="1" applyBorder="1" applyAlignment="1" applyProtection="1">
      <alignment vertical="center" shrinkToFit="1"/>
      <protection/>
    </xf>
    <xf numFmtId="0" fontId="45" fillId="0" borderId="51" xfId="0" applyFont="1" applyBorder="1" applyAlignment="1" applyProtection="1">
      <alignment vertical="center" shrinkToFit="1"/>
      <protection/>
    </xf>
    <xf numFmtId="0" fontId="45" fillId="0" borderId="66" xfId="0" applyFont="1" applyBorder="1" applyAlignment="1" applyProtection="1">
      <alignment vertical="center" shrinkToFit="1"/>
      <protection/>
    </xf>
    <xf numFmtId="38" fontId="48" fillId="0" borderId="51" xfId="49" applyFont="1" applyBorder="1" applyAlignment="1" applyProtection="1">
      <alignment vertical="center" shrinkToFit="1"/>
      <protection/>
    </xf>
    <xf numFmtId="38" fontId="48" fillId="0" borderId="33" xfId="49" applyFont="1" applyBorder="1" applyAlignment="1" applyProtection="1">
      <alignment vertical="center" shrinkToFit="1"/>
      <protection/>
    </xf>
    <xf numFmtId="38" fontId="48" fillId="0" borderId="117" xfId="49" applyFont="1" applyBorder="1" applyAlignment="1" applyProtection="1">
      <alignment vertical="center" shrinkToFit="1"/>
      <protection/>
    </xf>
    <xf numFmtId="38" fontId="48" fillId="0" borderId="51" xfId="49" applyFont="1" applyBorder="1" applyAlignment="1" applyProtection="1">
      <alignment vertical="center"/>
      <protection/>
    </xf>
    <xf numFmtId="38" fontId="48" fillId="0" borderId="66" xfId="49" applyFont="1" applyBorder="1" applyAlignment="1" applyProtection="1">
      <alignment vertical="center" shrinkToFit="1"/>
      <protection/>
    </xf>
    <xf numFmtId="38" fontId="48" fillId="0" borderId="101" xfId="49" applyFont="1" applyBorder="1" applyAlignment="1" applyProtection="1">
      <alignment vertical="center" shrinkToFit="1"/>
      <protection/>
    </xf>
    <xf numFmtId="38" fontId="42" fillId="0" borderId="118" xfId="49" applyFont="1" applyBorder="1" applyAlignment="1" applyProtection="1">
      <alignment vertical="center"/>
      <protection/>
    </xf>
    <xf numFmtId="38" fontId="63" fillId="0" borderId="51" xfId="49" applyFont="1" applyBorder="1" applyAlignment="1" applyProtection="1">
      <alignment vertical="center" shrinkToFit="1"/>
      <protection/>
    </xf>
    <xf numFmtId="38" fontId="63" fillId="0" borderId="66" xfId="49" applyFont="1" applyBorder="1" applyAlignment="1" applyProtection="1">
      <alignment vertical="center" shrinkToFit="1"/>
      <protection/>
    </xf>
    <xf numFmtId="38" fontId="63" fillId="0" borderId="51" xfId="49" applyFont="1" applyFill="1" applyBorder="1" applyAlignment="1" applyProtection="1">
      <alignment vertical="center" shrinkToFit="1"/>
      <protection/>
    </xf>
    <xf numFmtId="38" fontId="63" fillId="0" borderId="66" xfId="49" applyFont="1" applyFill="1" applyBorder="1" applyAlignment="1" applyProtection="1">
      <alignment vertical="center" shrinkToFit="1"/>
      <protection/>
    </xf>
    <xf numFmtId="38" fontId="63" fillId="0" borderId="33" xfId="49" applyFont="1" applyBorder="1" applyAlignment="1" applyProtection="1">
      <alignment vertical="center" shrinkToFit="1"/>
      <protection/>
    </xf>
    <xf numFmtId="38" fontId="63" fillId="0" borderId="107" xfId="49" applyFont="1" applyBorder="1" applyAlignment="1" applyProtection="1">
      <alignment vertical="center" shrinkToFit="1"/>
      <protection/>
    </xf>
    <xf numFmtId="38" fontId="63" fillId="0" borderId="119" xfId="49" applyFont="1" applyBorder="1" applyAlignment="1" applyProtection="1">
      <alignment vertical="center" shrinkToFit="1"/>
      <protection/>
    </xf>
    <xf numFmtId="0" fontId="63" fillId="0" borderId="51" xfId="0" applyFont="1" applyBorder="1" applyAlignment="1" applyProtection="1">
      <alignment vertical="center" shrinkToFit="1"/>
      <protection/>
    </xf>
    <xf numFmtId="0" fontId="63" fillId="0" borderId="66" xfId="0" applyFont="1" applyBorder="1" applyAlignment="1" applyProtection="1">
      <alignment vertical="center" shrinkToFit="1"/>
      <protection/>
    </xf>
    <xf numFmtId="38" fontId="63" fillId="0" borderId="37" xfId="49" applyFont="1" applyBorder="1" applyAlignment="1" applyProtection="1">
      <alignment vertical="center" shrinkToFit="1"/>
      <protection/>
    </xf>
    <xf numFmtId="38" fontId="63" fillId="0" borderId="50" xfId="49" applyFont="1" applyFill="1" applyBorder="1" applyAlignment="1" applyProtection="1">
      <alignment vertical="center" shrinkToFit="1"/>
      <protection/>
    </xf>
    <xf numFmtId="38" fontId="63" fillId="0" borderId="50" xfId="49" applyFont="1" applyBorder="1" applyAlignment="1" applyProtection="1">
      <alignment vertical="center" shrinkToFit="1"/>
      <protection/>
    </xf>
    <xf numFmtId="38" fontId="63" fillId="0" borderId="120" xfId="49" applyFont="1" applyBorder="1" applyAlignment="1" applyProtection="1">
      <alignment vertical="center" shrinkToFit="1"/>
      <protection/>
    </xf>
    <xf numFmtId="0" fontId="48" fillId="0" borderId="66" xfId="0" applyFont="1" applyBorder="1" applyAlignment="1" applyProtection="1">
      <alignment horizontal="center" vertical="center" shrinkToFit="1"/>
      <protection/>
    </xf>
    <xf numFmtId="0" fontId="7" fillId="0" borderId="63" xfId="0" applyFont="1" applyBorder="1" applyAlignment="1" applyProtection="1">
      <alignment horizontal="distributed" vertical="center" wrapText="1"/>
      <protection/>
    </xf>
    <xf numFmtId="0" fontId="9" fillId="0" borderId="42" xfId="0" applyFont="1" applyBorder="1" applyAlignment="1" applyProtection="1">
      <alignment horizontal="distributed" vertical="center" wrapText="1"/>
      <protection/>
    </xf>
    <xf numFmtId="0" fontId="7" fillId="0" borderId="67" xfId="0" applyFont="1" applyBorder="1" applyAlignment="1" applyProtection="1">
      <alignment horizontal="distributed" vertical="center" wrapText="1"/>
      <protection/>
    </xf>
    <xf numFmtId="0" fontId="4" fillId="0" borderId="121" xfId="62" applyFont="1" applyBorder="1" applyAlignment="1">
      <alignment horizontal="distributed" vertical="center"/>
      <protection/>
    </xf>
    <xf numFmtId="0" fontId="4" fillId="0" borderId="122" xfId="62" applyFont="1" applyBorder="1" applyAlignment="1">
      <alignment horizontal="distributed" vertical="center"/>
      <protection/>
    </xf>
    <xf numFmtId="0" fontId="4" fillId="0" borderId="123" xfId="62" applyFont="1" applyBorder="1" applyAlignment="1">
      <alignment horizontal="distributed" vertical="center"/>
      <protection/>
    </xf>
    <xf numFmtId="0" fontId="19" fillId="0" borderId="85" xfId="62" applyFont="1" applyBorder="1" applyAlignment="1">
      <alignment horizontal="center" vertical="center"/>
      <protection/>
    </xf>
    <xf numFmtId="0" fontId="19" fillId="0" borderId="110" xfId="62" applyFont="1" applyBorder="1" applyAlignment="1">
      <alignment horizontal="center" vertical="center"/>
      <protection/>
    </xf>
    <xf numFmtId="0" fontId="19" fillId="0" borderId="84" xfId="62" applyFont="1" applyBorder="1" applyAlignment="1">
      <alignment horizontal="center" vertical="center"/>
      <protection/>
    </xf>
    <xf numFmtId="0" fontId="4" fillId="0" borderId="0" xfId="62" applyFont="1" applyBorder="1" applyAlignment="1">
      <alignment horizontal="right" vertical="center"/>
      <protection/>
    </xf>
    <xf numFmtId="0" fontId="4" fillId="0" borderId="21" xfId="62" applyFont="1" applyBorder="1" applyAlignment="1">
      <alignment horizontal="distributed" vertical="center"/>
      <protection/>
    </xf>
    <xf numFmtId="0" fontId="4" fillId="0" borderId="16" xfId="62" applyFont="1" applyBorder="1" applyAlignment="1">
      <alignment horizontal="distributed"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22" xfId="0" applyFont="1" applyBorder="1" applyAlignment="1">
      <alignment horizontal="center" vertical="center"/>
    </xf>
    <xf numFmtId="0" fontId="21" fillId="0" borderId="123" xfId="0" applyFont="1" applyBorder="1" applyAlignment="1">
      <alignment horizontal="center" vertical="center"/>
    </xf>
    <xf numFmtId="0" fontId="22" fillId="0" borderId="17" xfId="0" applyFont="1" applyBorder="1" applyAlignment="1">
      <alignment horizontal="distributed" vertical="center"/>
    </xf>
    <xf numFmtId="0" fontId="22" fillId="0" borderId="24" xfId="0" applyFont="1" applyBorder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0" fontId="22" fillId="0" borderId="124" xfId="0" applyFont="1" applyBorder="1" applyAlignment="1">
      <alignment horizontal="distributed" vertical="center"/>
    </xf>
    <xf numFmtId="0" fontId="22" fillId="0" borderId="125" xfId="0" applyFont="1" applyBorder="1" applyAlignment="1">
      <alignment horizontal="distributed" vertical="center"/>
    </xf>
    <xf numFmtId="0" fontId="20" fillId="0" borderId="126" xfId="0" applyFont="1" applyBorder="1" applyAlignment="1">
      <alignment horizontal="center" vertical="center"/>
    </xf>
    <xf numFmtId="0" fontId="33" fillId="0" borderId="97" xfId="0" applyFont="1" applyBorder="1" applyAlignment="1">
      <alignment horizontal="right" vertical="center" shrinkToFit="1"/>
    </xf>
    <xf numFmtId="0" fontId="33" fillId="0" borderId="97" xfId="0" applyFont="1" applyBorder="1" applyAlignment="1">
      <alignment horizontal="right" vertical="center"/>
    </xf>
    <xf numFmtId="0" fontId="5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0" fontId="5" fillId="0" borderId="71" xfId="0" applyFont="1" applyBorder="1" applyAlignment="1" applyProtection="1">
      <alignment horizontal="center" vertical="center"/>
      <protection/>
    </xf>
    <xf numFmtId="0" fontId="0" fillId="0" borderId="127" xfId="0" applyBorder="1" applyAlignment="1" applyProtection="1">
      <alignment vertical="center"/>
      <protection/>
    </xf>
    <xf numFmtId="0" fontId="0" fillId="0" borderId="63" xfId="0" applyBorder="1" applyAlignment="1" applyProtection="1">
      <alignment vertical="center"/>
      <protection/>
    </xf>
    <xf numFmtId="0" fontId="0" fillId="0" borderId="38" xfId="0" applyBorder="1" applyAlignment="1" applyProtection="1">
      <alignment vertical="center"/>
      <protection/>
    </xf>
    <xf numFmtId="180" fontId="12" fillId="0" borderId="45" xfId="49" applyNumberFormat="1" applyFont="1" applyBorder="1" applyAlignment="1" applyProtection="1">
      <alignment horizontal="right" vertical="center"/>
      <protection/>
    </xf>
    <xf numFmtId="180" fontId="0" fillId="0" borderId="27" xfId="0" applyNumberFormat="1" applyBorder="1" applyAlignment="1" applyProtection="1">
      <alignment vertical="center"/>
      <protection/>
    </xf>
    <xf numFmtId="0" fontId="49" fillId="0" borderId="128" xfId="0" applyFont="1" applyFill="1" applyBorder="1" applyAlignment="1" applyProtection="1">
      <alignment horizontal="center" vertical="center"/>
      <protection/>
    </xf>
    <xf numFmtId="0" fontId="49" fillId="0" borderId="129" xfId="0" applyFont="1" applyFill="1" applyBorder="1" applyAlignment="1" applyProtection="1">
      <alignment horizontal="center" vertical="center"/>
      <protection/>
    </xf>
    <xf numFmtId="0" fontId="50" fillId="0" borderId="130" xfId="0" applyFont="1" applyFill="1" applyBorder="1" applyAlignment="1" applyProtection="1">
      <alignment vertical="center"/>
      <protection/>
    </xf>
    <xf numFmtId="0" fontId="0" fillId="0" borderId="78" xfId="0" applyBorder="1" applyAlignment="1" applyProtection="1">
      <alignment vertical="center"/>
      <protection/>
    </xf>
    <xf numFmtId="0" fontId="0" fillId="0" borderId="89" xfId="0" applyBorder="1" applyAlignment="1" applyProtection="1">
      <alignment vertical="center"/>
      <protection/>
    </xf>
    <xf numFmtId="0" fontId="5" fillId="0" borderId="85" xfId="0" applyFont="1" applyBorder="1" applyAlignment="1" applyProtection="1">
      <alignment horizontal="center" vertical="center"/>
      <protection/>
    </xf>
    <xf numFmtId="0" fontId="0" fillId="0" borderId="110" xfId="0" applyFont="1" applyBorder="1" applyAlignment="1" applyProtection="1">
      <alignment horizontal="center" vertical="center"/>
      <protection/>
    </xf>
    <xf numFmtId="0" fontId="9" fillId="0" borderId="131" xfId="0" applyFont="1" applyBorder="1" applyAlignment="1" applyProtection="1">
      <alignment horizontal="center" vertical="center" textRotation="255" shrinkToFit="1"/>
      <protection/>
    </xf>
    <xf numFmtId="0" fontId="0" fillId="0" borderId="132" xfId="0" applyBorder="1" applyAlignment="1" applyProtection="1">
      <alignment horizontal="center" vertical="center" textRotation="255" shrinkToFit="1"/>
      <protection/>
    </xf>
    <xf numFmtId="0" fontId="0" fillId="0" borderId="93" xfId="0" applyBorder="1" applyAlignment="1" applyProtection="1">
      <alignment horizontal="center" vertical="center" textRotation="255" shrinkToFit="1"/>
      <protection/>
    </xf>
    <xf numFmtId="0" fontId="39" fillId="0" borderId="85" xfId="0" applyFont="1" applyBorder="1" applyAlignment="1" applyProtection="1">
      <alignment horizontal="center" vertical="center"/>
      <protection/>
    </xf>
    <xf numFmtId="0" fontId="40" fillId="0" borderId="110" xfId="0" applyFont="1" applyBorder="1" applyAlignment="1" applyProtection="1">
      <alignment vertical="center"/>
      <protection/>
    </xf>
    <xf numFmtId="0" fontId="41" fillId="0" borderId="84" xfId="0" applyFont="1" applyBorder="1" applyAlignment="1" applyProtection="1">
      <alignment vertical="center"/>
      <protection/>
    </xf>
    <xf numFmtId="180" fontId="51" fillId="0" borderId="45" xfId="49" applyNumberFormat="1" applyFont="1" applyBorder="1" applyAlignment="1" applyProtection="1">
      <alignment horizontal="right" vertical="center"/>
      <protection/>
    </xf>
    <xf numFmtId="180" fontId="31" fillId="0" borderId="27" xfId="0" applyNumberFormat="1" applyFont="1" applyBorder="1" applyAlignment="1" applyProtection="1">
      <alignment vertical="center"/>
      <protection/>
    </xf>
    <xf numFmtId="178" fontId="6" fillId="0" borderId="133" xfId="0" applyNumberFormat="1" applyFont="1" applyFill="1" applyBorder="1" applyAlignment="1" applyProtection="1">
      <alignment horizontal="center" vertical="center" shrinkToFit="1"/>
      <protection locked="0"/>
    </xf>
    <xf numFmtId="178" fontId="6" fillId="0" borderId="134" xfId="0" applyNumberFormat="1" applyFont="1" applyFill="1" applyBorder="1" applyAlignment="1" applyProtection="1">
      <alignment horizontal="center" vertical="center" shrinkToFit="1"/>
      <protection locked="0"/>
    </xf>
    <xf numFmtId="178" fontId="6" fillId="0" borderId="97" xfId="0" applyNumberFormat="1" applyFont="1" applyBorder="1" applyAlignment="1" applyProtection="1">
      <alignment vertical="center" shrinkToFit="1"/>
      <protection locked="0"/>
    </xf>
    <xf numFmtId="178" fontId="6" fillId="0" borderId="30" xfId="0" applyNumberFormat="1" applyFont="1" applyBorder="1" applyAlignment="1" applyProtection="1">
      <alignment vertical="center" shrinkToFit="1"/>
      <protection locked="0"/>
    </xf>
    <xf numFmtId="0" fontId="13" fillId="0" borderId="135" xfId="0" applyFont="1" applyFill="1" applyBorder="1" applyAlignment="1" applyProtection="1">
      <alignment horizontal="center" vertical="center" shrinkToFit="1"/>
      <protection/>
    </xf>
    <xf numFmtId="0" fontId="13" fillId="0" borderId="136" xfId="0" applyFont="1" applyBorder="1" applyAlignment="1" applyProtection="1">
      <alignment horizontal="center" vertical="center" shrinkToFit="1"/>
      <protection/>
    </xf>
    <xf numFmtId="184" fontId="8" fillId="0" borderId="137" xfId="0" applyNumberFormat="1" applyFont="1" applyFill="1" applyBorder="1" applyAlignment="1" applyProtection="1">
      <alignment horizontal="left" vertical="center" shrinkToFit="1"/>
      <protection locked="0"/>
    </xf>
    <xf numFmtId="0" fontId="8" fillId="0" borderId="77" xfId="0" applyFont="1" applyBorder="1" applyAlignment="1" applyProtection="1">
      <alignment horizontal="left" vertical="center" shrinkToFit="1"/>
      <protection locked="0"/>
    </xf>
    <xf numFmtId="0" fontId="8" fillId="0" borderId="77" xfId="0" applyFont="1" applyBorder="1" applyAlignment="1" applyProtection="1">
      <alignment vertical="center" shrinkToFit="1"/>
      <protection locked="0"/>
    </xf>
    <xf numFmtId="0" fontId="8" fillId="0" borderId="138" xfId="0" applyFont="1" applyBorder="1" applyAlignment="1" applyProtection="1">
      <alignment vertical="center" shrinkToFit="1"/>
      <protection locked="0"/>
    </xf>
    <xf numFmtId="178" fontId="14" fillId="0" borderId="75" xfId="0" applyNumberFormat="1" applyFont="1" applyBorder="1" applyAlignment="1" applyProtection="1">
      <alignment horizontal="center" vertical="center" shrinkToFit="1"/>
      <protection locked="0"/>
    </xf>
    <xf numFmtId="178" fontId="14" fillId="0" borderId="0" xfId="0" applyNumberFormat="1" applyFont="1" applyBorder="1" applyAlignment="1" applyProtection="1">
      <alignment horizontal="center" vertical="center" shrinkToFit="1"/>
      <protection locked="0"/>
    </xf>
    <xf numFmtId="178" fontId="0" fillId="0" borderId="0" xfId="0" applyNumberFormat="1" applyFont="1" applyBorder="1" applyAlignment="1" applyProtection="1">
      <alignment vertical="center" shrinkToFit="1"/>
      <protection locked="0"/>
    </xf>
    <xf numFmtId="0" fontId="0" fillId="0" borderId="109" xfId="0" applyBorder="1" applyAlignment="1" applyProtection="1">
      <alignment vertical="center" shrinkToFit="1"/>
      <protection locked="0"/>
    </xf>
    <xf numFmtId="178" fontId="14" fillId="0" borderId="103" xfId="0" applyNumberFormat="1" applyFont="1" applyBorder="1" applyAlignment="1" applyProtection="1">
      <alignment horizontal="center" vertical="center" shrinkToFit="1"/>
      <protection locked="0"/>
    </xf>
    <xf numFmtId="178" fontId="14" fillId="0" borderId="129" xfId="0" applyNumberFormat="1" applyFont="1" applyBorder="1" applyAlignment="1" applyProtection="1">
      <alignment horizontal="center" vertical="center" shrinkToFit="1"/>
      <protection locked="0"/>
    </xf>
    <xf numFmtId="178" fontId="0" fillId="0" borderId="129" xfId="0" applyNumberFormat="1" applyFont="1" applyBorder="1" applyAlignment="1" applyProtection="1">
      <alignment vertical="center" shrinkToFit="1"/>
      <protection locked="0"/>
    </xf>
    <xf numFmtId="0" fontId="0" fillId="0" borderId="139" xfId="0" applyBorder="1" applyAlignment="1" applyProtection="1">
      <alignment vertical="center" shrinkToFit="1"/>
      <protection locked="0"/>
    </xf>
    <xf numFmtId="180" fontId="34" fillId="0" borderId="129" xfId="49" applyNumberFormat="1" applyFont="1" applyFill="1" applyBorder="1" applyAlignment="1" applyProtection="1">
      <alignment horizontal="center" vertical="center" shrinkToFit="1"/>
      <protection/>
    </xf>
    <xf numFmtId="0" fontId="32" fillId="0" borderId="129" xfId="0" applyFont="1" applyBorder="1" applyAlignment="1" applyProtection="1">
      <alignment horizontal="center" vertical="center" shrinkToFit="1"/>
      <protection/>
    </xf>
    <xf numFmtId="0" fontId="32" fillId="0" borderId="139" xfId="0" applyFont="1" applyBorder="1" applyAlignment="1" applyProtection="1">
      <alignment horizontal="center" vertical="center" shrinkToFit="1"/>
      <protection/>
    </xf>
    <xf numFmtId="0" fontId="14" fillId="0" borderId="31" xfId="0" applyFont="1" applyFill="1" applyBorder="1" applyAlignment="1" applyProtection="1">
      <alignment horizontal="center" vertical="center" shrinkToFit="1"/>
      <protection locked="0"/>
    </xf>
    <xf numFmtId="0" fontId="0" fillId="0" borderId="24" xfId="0" applyBorder="1" applyAlignment="1" applyProtection="1">
      <alignment horizontal="center" vertical="center" shrinkToFit="1"/>
      <protection locked="0"/>
    </xf>
    <xf numFmtId="56" fontId="8" fillId="0" borderId="81" xfId="0" applyNumberFormat="1" applyFont="1" applyBorder="1" applyAlignment="1" applyProtection="1">
      <alignment horizontal="center" vertical="center" shrinkToFit="1"/>
      <protection locked="0"/>
    </xf>
    <xf numFmtId="0" fontId="62" fillId="0" borderId="81" xfId="0" applyFont="1" applyBorder="1" applyAlignment="1" applyProtection="1">
      <alignment horizontal="center"/>
      <protection locked="0"/>
    </xf>
    <xf numFmtId="0" fontId="62" fillId="0" borderId="140" xfId="0" applyFont="1" applyBorder="1" applyAlignment="1" applyProtection="1">
      <alignment horizontal="center"/>
      <protection locked="0"/>
    </xf>
    <xf numFmtId="0" fontId="8" fillId="0" borderId="81" xfId="0" applyFont="1" applyBorder="1" applyAlignment="1" applyProtection="1">
      <alignment vertical="center" shrinkToFit="1"/>
      <protection locked="0"/>
    </xf>
    <xf numFmtId="0" fontId="62" fillId="0" borderId="140" xfId="0" applyFont="1" applyBorder="1" applyAlignment="1" applyProtection="1">
      <alignment vertical="center" shrinkToFit="1"/>
      <protection locked="0"/>
    </xf>
    <xf numFmtId="190" fontId="8" fillId="0" borderId="137" xfId="0" applyNumberFormat="1" applyFont="1" applyBorder="1" applyAlignment="1" applyProtection="1">
      <alignment horizontal="center" vertical="center" shrinkToFit="1"/>
      <protection locked="0"/>
    </xf>
    <xf numFmtId="190" fontId="8" fillId="0" borderId="141" xfId="0" applyNumberFormat="1" applyFont="1" applyBorder="1" applyAlignment="1" applyProtection="1">
      <alignment horizontal="center" vertical="center" shrinkToFit="1"/>
      <protection locked="0"/>
    </xf>
    <xf numFmtId="179" fontId="3" fillId="0" borderId="71" xfId="0" applyNumberFormat="1" applyFont="1" applyBorder="1" applyAlignment="1" applyProtection="1">
      <alignment horizontal="center" vertical="center" shrinkToFit="1"/>
      <protection/>
    </xf>
    <xf numFmtId="179" fontId="3" fillId="0" borderId="102" xfId="0" applyNumberFormat="1" applyFont="1" applyBorder="1" applyAlignment="1" applyProtection="1">
      <alignment horizontal="center" vertical="center" shrinkToFit="1"/>
      <protection/>
    </xf>
    <xf numFmtId="0" fontId="13" fillId="0" borderId="41" xfId="0" applyFont="1" applyFill="1" applyBorder="1" applyAlignment="1" applyProtection="1">
      <alignment horizontal="center" vertical="center" shrinkToFit="1"/>
      <protection/>
    </xf>
    <xf numFmtId="0" fontId="29" fillId="0" borderId="111" xfId="0" applyFont="1" applyBorder="1" applyAlignment="1" applyProtection="1">
      <alignment horizontal="center" vertical="center" shrinkToFit="1"/>
      <protection/>
    </xf>
    <xf numFmtId="0" fontId="13" fillId="0" borderId="74" xfId="0" applyFont="1" applyFill="1" applyBorder="1" applyAlignment="1" applyProtection="1">
      <alignment horizontal="center" vertical="center" shrinkToFit="1"/>
      <protection/>
    </xf>
    <xf numFmtId="0" fontId="13" fillId="0" borderId="111" xfId="0" applyFont="1" applyBorder="1" applyAlignment="1" applyProtection="1">
      <alignment horizontal="center" vertical="center" shrinkToFit="1"/>
      <protection/>
    </xf>
    <xf numFmtId="0" fontId="13" fillId="0" borderId="50" xfId="0" applyFont="1" applyBorder="1" applyAlignment="1" applyProtection="1">
      <alignment horizontal="center" vertical="center" shrinkToFit="1"/>
      <protection/>
    </xf>
    <xf numFmtId="0" fontId="5" fillId="0" borderId="78" xfId="0" applyFont="1" applyFill="1" applyBorder="1" applyAlignment="1" applyProtection="1">
      <alignment vertical="center" shrinkToFit="1"/>
      <protection/>
    </xf>
    <xf numFmtId="0" fontId="5" fillId="0" borderId="0" xfId="0" applyFont="1" applyFill="1" applyBorder="1" applyAlignment="1" applyProtection="1">
      <alignment vertical="center" shrinkToFit="1"/>
      <protection/>
    </xf>
    <xf numFmtId="0" fontId="13" fillId="0" borderId="142" xfId="0" applyFont="1" applyFill="1" applyBorder="1" applyAlignment="1" applyProtection="1">
      <alignment horizontal="center" vertical="center" shrinkToFit="1"/>
      <protection/>
    </xf>
    <xf numFmtId="0" fontId="13" fillId="0" borderId="96" xfId="0" applyFont="1" applyBorder="1" applyAlignment="1" applyProtection="1">
      <alignment horizontal="center" vertical="center" shrinkToFit="1"/>
      <protection/>
    </xf>
    <xf numFmtId="176" fontId="6" fillId="0" borderId="133" xfId="0" applyNumberFormat="1" applyFont="1" applyFill="1" applyBorder="1" applyAlignment="1" applyProtection="1">
      <alignment horizontal="center" vertical="center" shrinkToFit="1"/>
      <protection locked="0"/>
    </xf>
    <xf numFmtId="176" fontId="6" fillId="0" borderId="97" xfId="0" applyNumberFormat="1" applyFont="1" applyBorder="1" applyAlignment="1" applyProtection="1">
      <alignment horizontal="center" vertical="center" shrinkToFit="1"/>
      <protection locked="0"/>
    </xf>
    <xf numFmtId="0" fontId="8" fillId="0" borderId="78" xfId="0" applyFont="1" applyBorder="1" applyAlignment="1" applyProtection="1">
      <alignment horizontal="center" vertical="center" shrinkToFit="1"/>
      <protection/>
    </xf>
    <xf numFmtId="0" fontId="8" fillId="0" borderId="0" xfId="0" applyFont="1" applyBorder="1" applyAlignment="1" applyProtection="1">
      <alignment horizontal="center" vertical="center" shrinkToFit="1"/>
      <protection/>
    </xf>
    <xf numFmtId="0" fontId="8" fillId="0" borderId="78" xfId="0" applyFont="1" applyFill="1" applyBorder="1" applyAlignment="1" applyProtection="1">
      <alignment horizontal="center" vertical="center" shrinkToFit="1"/>
      <protection/>
    </xf>
    <xf numFmtId="0" fontId="14" fillId="0" borderId="113" xfId="0" applyFont="1" applyBorder="1" applyAlignment="1" applyProtection="1">
      <alignment horizontal="center" vertical="center" shrinkToFit="1"/>
      <protection locked="0"/>
    </xf>
    <xf numFmtId="0" fontId="14" fillId="0" borderId="117" xfId="0" applyFont="1" applyBorder="1" applyAlignment="1" applyProtection="1">
      <alignment horizontal="center" vertical="center" shrinkToFit="1"/>
      <protection locked="0"/>
    </xf>
    <xf numFmtId="0" fontId="14" fillId="0" borderId="66" xfId="0" applyFont="1" applyBorder="1" applyAlignment="1" applyProtection="1">
      <alignment horizontal="center" vertical="center" shrinkToFit="1"/>
      <protection locked="0"/>
    </xf>
    <xf numFmtId="0" fontId="14" fillId="0" borderId="128" xfId="0" applyFont="1" applyBorder="1" applyAlignment="1" applyProtection="1">
      <alignment horizontal="center" vertical="center" shrinkToFit="1"/>
      <protection locked="0"/>
    </xf>
    <xf numFmtId="0" fontId="14" fillId="0" borderId="129" xfId="0" applyFont="1" applyBorder="1" applyAlignment="1" applyProtection="1">
      <alignment horizontal="center" vertical="center" shrinkToFit="1"/>
      <protection locked="0"/>
    </xf>
    <xf numFmtId="0" fontId="14" fillId="0" borderId="139" xfId="0" applyFont="1" applyBorder="1" applyAlignment="1" applyProtection="1">
      <alignment horizontal="center" vertical="center" shrinkToFit="1"/>
      <protection locked="0"/>
    </xf>
    <xf numFmtId="0" fontId="14" fillId="0" borderId="143" xfId="0" applyFont="1" applyFill="1" applyBorder="1" applyAlignment="1" applyProtection="1">
      <alignment horizontal="center" vertical="center" shrinkToFit="1"/>
      <protection locked="0"/>
    </xf>
    <xf numFmtId="0" fontId="14" fillId="0" borderId="125" xfId="0" applyFont="1" applyBorder="1" applyAlignment="1" applyProtection="1">
      <alignment vertical="center" shrinkToFit="1"/>
      <protection locked="0"/>
    </xf>
    <xf numFmtId="0" fontId="8" fillId="0" borderId="81" xfId="0" applyFont="1" applyFill="1" applyBorder="1" applyAlignment="1" applyProtection="1">
      <alignment horizontal="left" vertical="center" shrinkToFit="1"/>
      <protection locked="0"/>
    </xf>
    <xf numFmtId="0" fontId="62" fillId="0" borderId="144" xfId="0" applyFont="1" applyBorder="1" applyAlignment="1" applyProtection="1">
      <alignment vertical="center" shrinkToFit="1"/>
      <protection locked="0"/>
    </xf>
    <xf numFmtId="179" fontId="15" fillId="0" borderId="97" xfId="0" applyNumberFormat="1" applyFont="1" applyBorder="1" applyAlignment="1" applyProtection="1">
      <alignment horizontal="center" vertical="center" shrinkToFit="1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19" fillId="0" borderId="97" xfId="0" applyFont="1" applyBorder="1" applyAlignment="1" applyProtection="1">
      <alignment horizontal="center" vertical="center"/>
      <protection/>
    </xf>
    <xf numFmtId="0" fontId="29" fillId="0" borderId="50" xfId="0" applyFont="1" applyBorder="1" applyAlignment="1" applyProtection="1">
      <alignment horizontal="center" vertical="center" shrinkToFit="1"/>
      <protection/>
    </xf>
    <xf numFmtId="180" fontId="37" fillId="0" borderId="102" xfId="49" applyNumberFormat="1" applyFont="1" applyFill="1" applyBorder="1" applyAlignment="1" applyProtection="1">
      <alignment horizontal="center" vertical="center" shrinkToFit="1"/>
      <protection/>
    </xf>
    <xf numFmtId="180" fontId="37" fillId="0" borderId="102" xfId="49" applyNumberFormat="1" applyFont="1" applyBorder="1" applyAlignment="1" applyProtection="1">
      <alignment horizontal="center" vertical="center" shrinkToFit="1"/>
      <protection/>
    </xf>
    <xf numFmtId="180" fontId="37" fillId="0" borderId="145" xfId="49" applyNumberFormat="1" applyFont="1" applyBorder="1" applyAlignment="1" applyProtection="1">
      <alignment horizontal="center" vertical="center" shrinkToFit="1"/>
      <protection/>
    </xf>
    <xf numFmtId="180" fontId="37" fillId="0" borderId="33" xfId="49" applyNumberFormat="1" applyFont="1" applyBorder="1" applyAlignment="1" applyProtection="1">
      <alignment horizontal="center" vertical="center" shrinkToFit="1"/>
      <protection/>
    </xf>
    <xf numFmtId="180" fontId="37" fillId="0" borderId="108" xfId="49" applyNumberFormat="1" applyFont="1" applyBorder="1" applyAlignment="1" applyProtection="1">
      <alignment horizontal="center" vertical="center" shrinkToFit="1"/>
      <protection/>
    </xf>
    <xf numFmtId="0" fontId="14" fillId="0" borderId="75" xfId="0" applyFont="1" applyBorder="1" applyAlignment="1" applyProtection="1">
      <alignment horizontal="center" vertical="center" shrinkToFit="1"/>
      <protection locked="0"/>
    </xf>
    <xf numFmtId="0" fontId="14" fillId="0" borderId="0" xfId="0" applyFont="1" applyBorder="1" applyAlignment="1" applyProtection="1">
      <alignment horizontal="center" vertical="center" shrinkToFit="1"/>
      <protection locked="0"/>
    </xf>
    <xf numFmtId="0" fontId="14" fillId="0" borderId="109" xfId="0" applyFont="1" applyBorder="1" applyAlignment="1" applyProtection="1">
      <alignment horizontal="center" vertical="center" shrinkToFit="1"/>
      <protection locked="0"/>
    </xf>
    <xf numFmtId="0" fontId="14" fillId="0" borderId="103" xfId="0" applyFont="1" applyBorder="1" applyAlignment="1" applyProtection="1">
      <alignment horizontal="center" vertical="center" shrinkToFit="1"/>
      <protection locked="0"/>
    </xf>
    <xf numFmtId="178" fontId="0" fillId="0" borderId="0" xfId="0" applyNumberFormat="1" applyBorder="1" applyAlignment="1" applyProtection="1">
      <alignment horizontal="center" vertical="center" shrinkToFit="1"/>
      <protection locked="0"/>
    </xf>
    <xf numFmtId="178" fontId="0" fillId="0" borderId="109" xfId="0" applyNumberFormat="1" applyBorder="1" applyAlignment="1" applyProtection="1">
      <alignment horizontal="center" vertical="center" shrinkToFit="1"/>
      <protection locked="0"/>
    </xf>
    <xf numFmtId="178" fontId="0" fillId="0" borderId="103" xfId="0" applyNumberFormat="1" applyBorder="1" applyAlignment="1" applyProtection="1">
      <alignment horizontal="center" vertical="center" shrinkToFit="1"/>
      <protection locked="0"/>
    </xf>
    <xf numFmtId="178" fontId="0" fillId="0" borderId="129" xfId="0" applyNumberFormat="1" applyBorder="1" applyAlignment="1" applyProtection="1">
      <alignment horizontal="center" vertical="center" shrinkToFit="1"/>
      <protection locked="0"/>
    </xf>
    <xf numFmtId="178" fontId="0" fillId="0" borderId="139" xfId="0" applyNumberFormat="1" applyBorder="1" applyAlignment="1" applyProtection="1">
      <alignment horizontal="center" vertical="center" shrinkToFit="1"/>
      <protection locked="0"/>
    </xf>
    <xf numFmtId="0" fontId="13" fillId="0" borderId="146" xfId="0" applyFont="1" applyFill="1" applyBorder="1" applyAlignment="1" applyProtection="1">
      <alignment horizontal="center" vertical="center" shrinkToFit="1"/>
      <protection/>
    </xf>
    <xf numFmtId="0" fontId="13" fillId="0" borderId="147" xfId="0" applyFont="1" applyBorder="1" applyAlignment="1" applyProtection="1">
      <alignment horizontal="center" vertical="center" shrinkToFit="1"/>
      <protection/>
    </xf>
    <xf numFmtId="0" fontId="14" fillId="0" borderId="85" xfId="0" applyFont="1" applyBorder="1" applyAlignment="1" applyProtection="1">
      <alignment horizontal="center" vertical="center"/>
      <protection/>
    </xf>
    <xf numFmtId="0" fontId="60" fillId="0" borderId="110" xfId="0" applyFont="1" applyBorder="1" applyAlignment="1" applyProtection="1">
      <alignment vertical="center"/>
      <protection/>
    </xf>
    <xf numFmtId="0" fontId="30" fillId="0" borderId="84" xfId="0" applyFont="1" applyBorder="1" applyAlignment="1" applyProtection="1">
      <alignment vertical="center"/>
      <protection/>
    </xf>
    <xf numFmtId="0" fontId="0" fillId="0" borderId="110" xfId="0" applyFont="1" applyBorder="1" applyAlignment="1" applyProtection="1">
      <alignment horizontal="center" vertical="center"/>
      <protection/>
    </xf>
    <xf numFmtId="0" fontId="10" fillId="0" borderId="41" xfId="0" applyFont="1" applyFill="1" applyBorder="1" applyAlignment="1" applyProtection="1">
      <alignment horizontal="center" vertical="center" shrinkToFit="1"/>
      <protection/>
    </xf>
    <xf numFmtId="0" fontId="26" fillId="0" borderId="111" xfId="0" applyFont="1" applyBorder="1" applyAlignment="1" applyProtection="1">
      <alignment horizontal="center" vertical="center" shrinkToFit="1"/>
      <protection/>
    </xf>
    <xf numFmtId="0" fontId="10" fillId="0" borderId="74" xfId="0" applyFont="1" applyFill="1" applyBorder="1" applyAlignment="1" applyProtection="1">
      <alignment horizontal="center" vertical="center" shrinkToFit="1"/>
      <protection/>
    </xf>
    <xf numFmtId="0" fontId="10" fillId="0" borderId="111" xfId="0" applyFont="1" applyBorder="1" applyAlignment="1" applyProtection="1">
      <alignment horizontal="center" vertical="center" shrinkToFit="1"/>
      <protection/>
    </xf>
    <xf numFmtId="0" fontId="10" fillId="0" borderId="50" xfId="0" applyFont="1" applyBorder="1" applyAlignment="1" applyProtection="1">
      <alignment horizontal="center" vertical="center" shrinkToFit="1"/>
      <protection/>
    </xf>
    <xf numFmtId="0" fontId="26" fillId="0" borderId="50" xfId="0" applyFont="1" applyBorder="1" applyAlignment="1" applyProtection="1">
      <alignment horizontal="center" vertical="center" shrinkToFit="1"/>
      <protection/>
    </xf>
    <xf numFmtId="0" fontId="10" fillId="0" borderId="146" xfId="0" applyFont="1" applyFill="1" applyBorder="1" applyAlignment="1" applyProtection="1">
      <alignment horizontal="center" vertical="center" shrinkToFit="1"/>
      <protection/>
    </xf>
    <xf numFmtId="0" fontId="25" fillId="0" borderId="147" xfId="0" applyFont="1" applyBorder="1" applyAlignment="1" applyProtection="1">
      <alignment horizontal="center" vertical="center" shrinkToFit="1"/>
      <protection/>
    </xf>
    <xf numFmtId="180" fontId="0" fillId="0" borderId="27" xfId="0" applyNumberFormat="1" applyFont="1" applyBorder="1" applyAlignment="1" applyProtection="1">
      <alignment vertical="center"/>
      <protection/>
    </xf>
    <xf numFmtId="178" fontId="0" fillId="0" borderId="0" xfId="0" applyNumberFormat="1" applyFont="1" applyBorder="1" applyAlignment="1" applyProtection="1">
      <alignment horizontal="center" vertical="center" shrinkToFit="1"/>
      <protection locked="0"/>
    </xf>
    <xf numFmtId="178" fontId="0" fillId="0" borderId="109" xfId="0" applyNumberFormat="1" applyFont="1" applyBorder="1" applyAlignment="1" applyProtection="1">
      <alignment horizontal="center" vertical="center" shrinkToFit="1"/>
      <protection locked="0"/>
    </xf>
    <xf numFmtId="178" fontId="0" fillId="0" borderId="103" xfId="0" applyNumberFormat="1" applyFont="1" applyBorder="1" applyAlignment="1" applyProtection="1">
      <alignment horizontal="center" vertical="center" shrinkToFit="1"/>
      <protection locked="0"/>
    </xf>
    <xf numFmtId="178" fontId="0" fillId="0" borderId="129" xfId="0" applyNumberFormat="1" applyFont="1" applyBorder="1" applyAlignment="1" applyProtection="1">
      <alignment horizontal="center" vertical="center" shrinkToFit="1"/>
      <protection locked="0"/>
    </xf>
    <xf numFmtId="178" fontId="0" fillId="0" borderId="139" xfId="0" applyNumberFormat="1" applyFont="1" applyBorder="1" applyAlignment="1" applyProtection="1">
      <alignment horizontal="center" vertical="center" shrinkToFit="1"/>
      <protection locked="0"/>
    </xf>
    <xf numFmtId="0" fontId="11" fillId="0" borderId="142" xfId="0" applyFont="1" applyFill="1" applyBorder="1" applyAlignment="1" applyProtection="1">
      <alignment horizontal="center" vertical="center" shrinkToFit="1"/>
      <protection/>
    </xf>
    <xf numFmtId="0" fontId="11" fillId="0" borderId="96" xfId="0" applyFont="1" applyBorder="1" applyAlignment="1" applyProtection="1">
      <alignment horizontal="center" vertical="center" shrinkToFit="1"/>
      <protection/>
    </xf>
    <xf numFmtId="0" fontId="0" fillId="0" borderId="24" xfId="0" applyFont="1" applyBorder="1" applyAlignment="1" applyProtection="1">
      <alignment horizontal="center" vertical="center" shrinkToFit="1"/>
      <protection locked="0"/>
    </xf>
    <xf numFmtId="180" fontId="34" fillId="0" borderId="129" xfId="49" applyNumberFormat="1" applyFont="1" applyBorder="1" applyAlignment="1" applyProtection="1">
      <alignment horizontal="center" vertical="center" shrinkToFit="1"/>
      <protection/>
    </xf>
    <xf numFmtId="180" fontId="34" fillId="0" borderId="139" xfId="49" applyNumberFormat="1" applyFont="1" applyBorder="1" applyAlignment="1" applyProtection="1">
      <alignment horizontal="center" vertical="center" shrinkToFit="1"/>
      <protection/>
    </xf>
    <xf numFmtId="0" fontId="11" fillId="0" borderId="135" xfId="0" applyFont="1" applyFill="1" applyBorder="1" applyAlignment="1" applyProtection="1">
      <alignment horizontal="center" vertical="center" shrinkToFit="1"/>
      <protection/>
    </xf>
    <xf numFmtId="0" fontId="11" fillId="0" borderId="136" xfId="0" applyFont="1" applyBorder="1" applyAlignment="1" applyProtection="1">
      <alignment horizontal="center" vertical="center" shrinkToFit="1"/>
      <protection/>
    </xf>
    <xf numFmtId="178" fontId="0" fillId="0" borderId="0" xfId="0" applyNumberFormat="1" applyFont="1" applyBorder="1" applyAlignment="1" applyProtection="1">
      <alignment vertical="center" shrinkToFit="1"/>
      <protection locked="0"/>
    </xf>
    <xf numFmtId="0" fontId="0" fillId="0" borderId="109" xfId="0" applyFont="1" applyBorder="1" applyAlignment="1" applyProtection="1">
      <alignment vertical="center" shrinkToFit="1"/>
      <protection locked="0"/>
    </xf>
    <xf numFmtId="178" fontId="0" fillId="0" borderId="129" xfId="0" applyNumberFormat="1" applyFont="1" applyBorder="1" applyAlignment="1" applyProtection="1">
      <alignment vertical="center" shrinkToFit="1"/>
      <protection locked="0"/>
    </xf>
    <xf numFmtId="0" fontId="0" fillId="0" borderId="139" xfId="0" applyFont="1" applyBorder="1" applyAlignment="1" applyProtection="1">
      <alignment vertical="center" shrinkToFit="1"/>
      <protection locked="0"/>
    </xf>
    <xf numFmtId="38" fontId="9" fillId="0" borderId="131" xfId="0" applyNumberFormat="1" applyFont="1" applyBorder="1" applyAlignment="1" applyProtection="1">
      <alignment horizontal="center" vertical="center" textRotation="255"/>
      <protection/>
    </xf>
    <xf numFmtId="38" fontId="9" fillId="0" borderId="132" xfId="0" applyNumberFormat="1" applyFont="1" applyBorder="1" applyAlignment="1" applyProtection="1">
      <alignment horizontal="center" vertical="center" textRotation="255"/>
      <protection/>
    </xf>
    <xf numFmtId="38" fontId="9" fillId="0" borderId="93" xfId="0" applyNumberFormat="1" applyFont="1" applyBorder="1" applyAlignment="1" applyProtection="1">
      <alignment horizontal="center" vertical="center" textRotation="255"/>
      <protection/>
    </xf>
    <xf numFmtId="180" fontId="12" fillId="0" borderId="148" xfId="49" applyNumberFormat="1" applyFont="1" applyBorder="1" applyAlignment="1" applyProtection="1">
      <alignment horizontal="center" vertical="center"/>
      <protection/>
    </xf>
    <xf numFmtId="180" fontId="12" fillId="0" borderId="144" xfId="49" applyNumberFormat="1" applyFont="1" applyBorder="1" applyAlignment="1" applyProtection="1">
      <alignment horizontal="center" vertical="center"/>
      <protection/>
    </xf>
    <xf numFmtId="0" fontId="0" fillId="0" borderId="127" xfId="0" applyFont="1" applyBorder="1" applyAlignment="1" applyProtection="1">
      <alignment vertical="center"/>
      <protection/>
    </xf>
    <xf numFmtId="0" fontId="0" fillId="0" borderId="78" xfId="0" applyFont="1" applyBorder="1" applyAlignment="1" applyProtection="1">
      <alignment vertical="center"/>
      <protection/>
    </xf>
    <xf numFmtId="0" fontId="0" fillId="0" borderId="89" xfId="0" applyFont="1" applyBorder="1" applyAlignment="1" applyProtection="1">
      <alignment vertical="center"/>
      <protection/>
    </xf>
    <xf numFmtId="0" fontId="0" fillId="0" borderId="63" xfId="0" applyFont="1" applyBorder="1" applyAlignment="1" applyProtection="1">
      <alignment vertical="center"/>
      <protection/>
    </xf>
    <xf numFmtId="0" fontId="0" fillId="0" borderId="38" xfId="0" applyFont="1" applyBorder="1" applyAlignment="1" applyProtection="1">
      <alignment vertical="center"/>
      <protection/>
    </xf>
    <xf numFmtId="0" fontId="42" fillId="0" borderId="78" xfId="0" applyFont="1" applyFill="1" applyBorder="1" applyAlignment="1" applyProtection="1">
      <alignment vertical="center" shrinkToFit="1"/>
      <protection/>
    </xf>
    <xf numFmtId="0" fontId="42" fillId="0" borderId="0" xfId="0" applyFont="1" applyFill="1" applyBorder="1" applyAlignment="1" applyProtection="1">
      <alignment vertical="center" shrinkToFit="1"/>
      <protection/>
    </xf>
    <xf numFmtId="0" fontId="54" fillId="0" borderId="142" xfId="0" applyFont="1" applyFill="1" applyBorder="1" applyAlignment="1" applyProtection="1">
      <alignment horizontal="center" vertical="center" shrinkToFit="1"/>
      <protection/>
    </xf>
    <xf numFmtId="0" fontId="54" fillId="0" borderId="96" xfId="0" applyFont="1" applyBorder="1" applyAlignment="1" applyProtection="1">
      <alignment horizontal="center" vertical="center" shrinkToFit="1"/>
      <protection/>
    </xf>
    <xf numFmtId="0" fontId="14" fillId="0" borderId="31" xfId="0" applyFont="1" applyFill="1" applyBorder="1" applyAlignment="1" applyProtection="1">
      <alignment horizontal="center" vertical="center" shrinkToFit="1"/>
      <protection/>
    </xf>
    <xf numFmtId="0" fontId="0" fillId="0" borderId="24" xfId="0" applyFont="1" applyBorder="1" applyAlignment="1" applyProtection="1">
      <alignment horizontal="center" vertical="center" shrinkToFit="1"/>
      <protection/>
    </xf>
    <xf numFmtId="0" fontId="0" fillId="0" borderId="109" xfId="0" applyFont="1" applyBorder="1" applyAlignment="1" applyProtection="1">
      <alignment vertical="center" shrinkToFit="1"/>
      <protection locked="0"/>
    </xf>
    <xf numFmtId="0" fontId="0" fillId="0" borderId="139" xfId="0" applyFont="1" applyBorder="1" applyAlignment="1" applyProtection="1">
      <alignment vertical="center" shrinkToFit="1"/>
      <protection locked="0"/>
    </xf>
    <xf numFmtId="178" fontId="55" fillId="0" borderId="133" xfId="0" applyNumberFormat="1" applyFont="1" applyFill="1" applyBorder="1" applyAlignment="1" applyProtection="1">
      <alignment horizontal="center" vertical="center" shrinkToFit="1"/>
      <protection locked="0"/>
    </xf>
    <xf numFmtId="178" fontId="55" fillId="0" borderId="134" xfId="0" applyNumberFormat="1" applyFont="1" applyFill="1" applyBorder="1" applyAlignment="1" applyProtection="1">
      <alignment horizontal="center" vertical="center" shrinkToFit="1"/>
      <protection locked="0"/>
    </xf>
    <xf numFmtId="178" fontId="55" fillId="0" borderId="97" xfId="0" applyNumberFormat="1" applyFont="1" applyBorder="1" applyAlignment="1" applyProtection="1">
      <alignment vertical="center" shrinkToFit="1"/>
      <protection locked="0"/>
    </xf>
    <xf numFmtId="178" fontId="55" fillId="0" borderId="30" xfId="0" applyNumberFormat="1" applyFont="1" applyBorder="1" applyAlignment="1" applyProtection="1">
      <alignment vertical="center" shrinkToFit="1"/>
      <protection locked="0"/>
    </xf>
    <xf numFmtId="0" fontId="42" fillId="0" borderId="85" xfId="0" applyFont="1" applyBorder="1" applyAlignment="1" applyProtection="1">
      <alignment horizontal="center" vertical="center"/>
      <protection/>
    </xf>
    <xf numFmtId="0" fontId="31" fillId="0" borderId="110" xfId="0" applyFont="1" applyBorder="1" applyAlignment="1" applyProtection="1">
      <alignment horizontal="center" vertical="center"/>
      <protection/>
    </xf>
    <xf numFmtId="176" fontId="55" fillId="0" borderId="133" xfId="0" applyNumberFormat="1" applyFont="1" applyFill="1" applyBorder="1" applyAlignment="1" applyProtection="1">
      <alignment horizontal="center" vertical="center" shrinkToFit="1"/>
      <protection locked="0"/>
    </xf>
    <xf numFmtId="176" fontId="55" fillId="0" borderId="97" xfId="0" applyNumberFormat="1" applyFont="1" applyBorder="1" applyAlignment="1" applyProtection="1">
      <alignment horizontal="center" vertical="center" shrinkToFit="1"/>
      <protection locked="0"/>
    </xf>
    <xf numFmtId="0" fontId="54" fillId="0" borderId="135" xfId="0" applyFont="1" applyFill="1" applyBorder="1" applyAlignment="1" applyProtection="1">
      <alignment horizontal="center" vertical="center" shrinkToFit="1"/>
      <protection/>
    </xf>
    <xf numFmtId="0" fontId="54" fillId="0" borderId="136" xfId="0" applyFont="1" applyBorder="1" applyAlignment="1" applyProtection="1">
      <alignment horizontal="center" vertical="center" shrinkToFit="1"/>
      <protection/>
    </xf>
    <xf numFmtId="180" fontId="31" fillId="0" borderId="27" xfId="0" applyNumberFormat="1" applyFont="1" applyBorder="1" applyAlignment="1" applyProtection="1">
      <alignment vertical="center"/>
      <protection/>
    </xf>
    <xf numFmtId="0" fontId="52" fillId="0" borderId="131" xfId="0" applyFont="1" applyBorder="1" applyAlignment="1" applyProtection="1">
      <alignment horizontal="center" vertical="center" textRotation="255"/>
      <protection/>
    </xf>
    <xf numFmtId="0" fontId="31" fillId="0" borderId="132" xfId="0" applyFont="1" applyBorder="1" applyAlignment="1" applyProtection="1">
      <alignment horizontal="center" vertical="center" textRotation="255"/>
      <protection/>
    </xf>
    <xf numFmtId="0" fontId="31" fillId="0" borderId="93" xfId="0" applyFont="1" applyBorder="1" applyAlignment="1" applyProtection="1">
      <alignment horizontal="center" vertical="center" textRotation="255"/>
      <protection/>
    </xf>
    <xf numFmtId="0" fontId="42" fillId="0" borderId="41" xfId="0" applyFont="1" applyBorder="1" applyAlignment="1" applyProtection="1">
      <alignment horizontal="center" vertical="center"/>
      <protection/>
    </xf>
    <xf numFmtId="0" fontId="42" fillId="0" borderId="111" xfId="0" applyFont="1" applyBorder="1" applyAlignment="1" applyProtection="1">
      <alignment horizontal="center" vertical="center"/>
      <protection/>
    </xf>
    <xf numFmtId="38" fontId="52" fillId="0" borderId="71" xfId="0" applyNumberFormat="1" applyFont="1" applyBorder="1" applyAlignment="1" applyProtection="1">
      <alignment horizontal="center" vertical="center" textRotation="255" shrinkToFit="1"/>
      <protection/>
    </xf>
    <xf numFmtId="0" fontId="31" fillId="0" borderId="78" xfId="0" applyFont="1" applyBorder="1" applyAlignment="1" applyProtection="1">
      <alignment horizontal="center" vertical="center" textRotation="255" shrinkToFit="1"/>
      <protection/>
    </xf>
    <xf numFmtId="0" fontId="31" fillId="0" borderId="63" xfId="0" applyFont="1" applyBorder="1" applyAlignment="1" applyProtection="1">
      <alignment horizontal="center" vertical="center" textRotation="255" shrinkToFit="1"/>
      <protection/>
    </xf>
    <xf numFmtId="0" fontId="42" fillId="0" borderId="69" xfId="0" applyFont="1" applyBorder="1" applyAlignment="1" applyProtection="1">
      <alignment vertical="center"/>
      <protection/>
    </xf>
    <xf numFmtId="0" fontId="42" fillId="0" borderId="71" xfId="0" applyFont="1" applyBorder="1" applyAlignment="1" applyProtection="1">
      <alignment horizontal="center" vertical="center"/>
      <protection/>
    </xf>
    <xf numFmtId="0" fontId="31" fillId="0" borderId="127" xfId="0" applyFont="1" applyBorder="1" applyAlignment="1" applyProtection="1">
      <alignment horizontal="center" vertical="center"/>
      <protection/>
    </xf>
    <xf numFmtId="0" fontId="31" fillId="0" borderId="63" xfId="0" applyFont="1" applyBorder="1" applyAlignment="1" applyProtection="1">
      <alignment horizontal="center" vertical="center"/>
      <protection/>
    </xf>
    <xf numFmtId="0" fontId="31" fillId="0" borderId="38" xfId="0" applyFont="1" applyBorder="1" applyAlignment="1" applyProtection="1">
      <alignment horizontal="center" vertical="center"/>
      <protection/>
    </xf>
    <xf numFmtId="0" fontId="42" fillId="0" borderId="70" xfId="0" applyFont="1" applyBorder="1" applyAlignment="1" applyProtection="1">
      <alignment vertical="center"/>
      <protection/>
    </xf>
    <xf numFmtId="0" fontId="53" fillId="0" borderId="149" xfId="0" applyFont="1" applyBorder="1" applyAlignment="1" applyProtection="1">
      <alignment vertical="center"/>
      <protection/>
    </xf>
    <xf numFmtId="0" fontId="31" fillId="0" borderId="150" xfId="0" applyFont="1" applyBorder="1" applyAlignment="1" applyProtection="1">
      <alignment vertical="center"/>
      <protection/>
    </xf>
    <xf numFmtId="0" fontId="42" fillId="0" borderId="151" xfId="0" applyFont="1" applyBorder="1" applyAlignment="1" applyProtection="1">
      <alignment horizontal="left" vertical="center"/>
      <protection/>
    </xf>
    <xf numFmtId="0" fontId="42" fillId="0" borderId="152" xfId="0" applyFont="1" applyBorder="1" applyAlignment="1" applyProtection="1">
      <alignment horizontal="left" vertical="center"/>
      <protection/>
    </xf>
    <xf numFmtId="38" fontId="9" fillId="0" borderId="131" xfId="0" applyNumberFormat="1" applyFont="1" applyBorder="1" applyAlignment="1" applyProtection="1">
      <alignment vertical="center" textRotation="255"/>
      <protection/>
    </xf>
    <xf numFmtId="0" fontId="0" fillId="0" borderId="132" xfId="0" applyFont="1" applyBorder="1" applyAlignment="1" applyProtection="1">
      <alignment vertical="center" textRotation="255"/>
      <protection/>
    </xf>
    <xf numFmtId="0" fontId="0" fillId="0" borderId="93" xfId="0" applyFont="1" applyBorder="1" applyAlignment="1" applyProtection="1">
      <alignment vertical="center" textRotation="255"/>
      <protection/>
    </xf>
    <xf numFmtId="0" fontId="5" fillId="0" borderId="69" xfId="0" applyFont="1" applyBorder="1" applyAlignment="1" applyProtection="1">
      <alignment horizontal="center" vertical="center"/>
      <protection/>
    </xf>
    <xf numFmtId="0" fontId="9" fillId="0" borderId="131" xfId="0" applyFont="1" applyBorder="1" applyAlignment="1" applyProtection="1">
      <alignment horizontal="center" vertical="center" textRotation="255"/>
      <protection/>
    </xf>
    <xf numFmtId="0" fontId="9" fillId="0" borderId="132" xfId="0" applyFont="1" applyBorder="1" applyAlignment="1" applyProtection="1">
      <alignment horizontal="center" vertical="center" textRotation="255"/>
      <protection/>
    </xf>
    <xf numFmtId="0" fontId="9" fillId="0" borderId="93" xfId="0" applyFont="1" applyBorder="1" applyAlignment="1" applyProtection="1">
      <alignment horizontal="center" vertical="center" textRotation="255"/>
      <protection/>
    </xf>
    <xf numFmtId="38" fontId="5" fillId="0" borderId="71" xfId="0" applyNumberFormat="1" applyFont="1" applyBorder="1" applyAlignment="1" applyProtection="1">
      <alignment horizontal="center" vertical="center"/>
      <protection/>
    </xf>
    <xf numFmtId="0" fontId="5" fillId="0" borderId="106" xfId="0" applyFont="1" applyBorder="1" applyAlignment="1" applyProtection="1">
      <alignment horizontal="center" vertical="center"/>
      <protection/>
    </xf>
    <xf numFmtId="0" fontId="9" fillId="0" borderId="71" xfId="0" applyFont="1" applyBorder="1" applyAlignment="1" applyProtection="1">
      <alignment horizontal="center" vertical="center" textRotation="255"/>
      <protection/>
    </xf>
    <xf numFmtId="0" fontId="0" fillId="0" borderId="78" xfId="0" applyFont="1" applyBorder="1" applyAlignment="1" applyProtection="1">
      <alignment vertical="center" textRotation="255"/>
      <protection/>
    </xf>
    <xf numFmtId="0" fontId="0" fillId="0" borderId="63" xfId="0" applyFont="1" applyBorder="1" applyAlignment="1" applyProtection="1">
      <alignment vertical="center" textRotation="255"/>
      <protection/>
    </xf>
    <xf numFmtId="0" fontId="9" fillId="0" borderId="131" xfId="0" applyFont="1" applyBorder="1" applyAlignment="1" applyProtection="1">
      <alignment vertical="center" textRotation="255"/>
      <protection/>
    </xf>
    <xf numFmtId="0" fontId="0" fillId="0" borderId="132" xfId="0" applyFont="1" applyBorder="1" applyAlignment="1" applyProtection="1">
      <alignment vertical="center"/>
      <protection/>
    </xf>
    <xf numFmtId="0" fontId="0" fillId="0" borderId="93" xfId="0" applyFont="1" applyBorder="1" applyAlignment="1" applyProtection="1">
      <alignment vertical="center"/>
      <protection/>
    </xf>
    <xf numFmtId="0" fontId="5" fillId="0" borderId="70" xfId="0" applyFont="1" applyBorder="1" applyAlignment="1" applyProtection="1">
      <alignment horizontal="center" vertical="center" wrapText="1"/>
      <protection/>
    </xf>
    <xf numFmtId="0" fontId="5" fillId="0" borderId="149" xfId="0" applyFont="1" applyBorder="1" applyAlignment="1" applyProtection="1">
      <alignment horizontal="center" vertical="center" wrapText="1"/>
      <protection/>
    </xf>
    <xf numFmtId="0" fontId="5" fillId="0" borderId="70" xfId="0" applyFont="1" applyBorder="1" applyAlignment="1" applyProtection="1">
      <alignment horizontal="center" vertical="center"/>
      <protection/>
    </xf>
    <xf numFmtId="0" fontId="5" fillId="0" borderId="149" xfId="0" applyFont="1" applyBorder="1" applyAlignment="1" applyProtection="1">
      <alignment horizontal="center" vertical="center"/>
      <protection/>
    </xf>
    <xf numFmtId="0" fontId="0" fillId="0" borderId="150" xfId="0" applyFont="1" applyBorder="1" applyAlignment="1" applyProtection="1">
      <alignment horizontal="center" vertical="center"/>
      <protection/>
    </xf>
    <xf numFmtId="0" fontId="14" fillId="0" borderId="78" xfId="0" applyFont="1" applyBorder="1" applyAlignment="1" applyProtection="1">
      <alignment horizontal="center" vertical="center" shrinkToFit="1"/>
      <protection locked="0"/>
    </xf>
    <xf numFmtId="0" fontId="0" fillId="0" borderId="24" xfId="0" applyFont="1" applyBorder="1" applyAlignment="1" applyProtection="1">
      <alignment horizontal="center" vertical="center" shrinkToFit="1"/>
      <protection/>
    </xf>
    <xf numFmtId="0" fontId="8" fillId="0" borderId="153" xfId="0" applyFont="1" applyBorder="1" applyAlignment="1" applyProtection="1">
      <alignment horizontal="center" vertical="center" wrapText="1"/>
      <protection/>
    </xf>
    <xf numFmtId="0" fontId="8" fillId="0" borderId="93" xfId="0" applyFont="1" applyBorder="1" applyAlignment="1" applyProtection="1">
      <alignment horizontal="center" vertical="center" wrapText="1"/>
      <protection/>
    </xf>
    <xf numFmtId="38" fontId="33" fillId="0" borderId="54" xfId="49" applyFont="1" applyBorder="1" applyAlignment="1" applyProtection="1">
      <alignment horizontal="right" vertical="center" shrinkToFit="1"/>
      <protection/>
    </xf>
    <xf numFmtId="38" fontId="33" fillId="0" borderId="64" xfId="49" applyFont="1" applyBorder="1" applyAlignment="1" applyProtection="1">
      <alignment horizontal="right" vertical="center" shrinkToFit="1"/>
      <protection/>
    </xf>
    <xf numFmtId="38" fontId="61" fillId="0" borderId="119" xfId="49" applyFont="1" applyBorder="1" applyAlignment="1" applyProtection="1">
      <alignment horizontal="right" vertical="center" shrinkToFit="1"/>
      <protection locked="0"/>
    </xf>
    <xf numFmtId="38" fontId="61" fillId="0" borderId="37" xfId="49" applyFont="1" applyBorder="1" applyAlignment="1" applyProtection="1">
      <alignment horizontal="right" vertical="center" shrinkToFit="1"/>
      <protection locked="0"/>
    </xf>
    <xf numFmtId="38" fontId="3" fillId="0" borderId="154" xfId="49" applyFont="1" applyFill="1" applyBorder="1" applyAlignment="1" applyProtection="1">
      <alignment horizontal="center" vertical="center"/>
      <protection locked="0"/>
    </xf>
    <xf numFmtId="38" fontId="3" fillId="0" borderId="95" xfId="49" applyFont="1" applyFill="1" applyBorder="1" applyAlignment="1" applyProtection="1">
      <alignment horizontal="center" vertical="center"/>
      <protection locked="0"/>
    </xf>
    <xf numFmtId="0" fontId="5" fillId="0" borderId="127" xfId="0" applyFont="1" applyBorder="1" applyAlignment="1" applyProtection="1">
      <alignment horizontal="center" vertical="center"/>
      <protection/>
    </xf>
    <xf numFmtId="0" fontId="5" fillId="0" borderId="78" xfId="0" applyFont="1" applyBorder="1" applyAlignment="1" applyProtection="1">
      <alignment horizontal="center" vertical="center"/>
      <protection/>
    </xf>
    <xf numFmtId="0" fontId="5" fillId="0" borderId="89" xfId="0" applyFont="1" applyBorder="1" applyAlignment="1" applyProtection="1">
      <alignment horizontal="center" vertical="center"/>
      <protection/>
    </xf>
    <xf numFmtId="0" fontId="5" fillId="0" borderId="63" xfId="0" applyFont="1" applyBorder="1" applyAlignment="1" applyProtection="1">
      <alignment horizontal="center" vertical="center"/>
      <protection/>
    </xf>
    <xf numFmtId="0" fontId="5" fillId="0" borderId="38" xfId="0" applyFont="1" applyBorder="1" applyAlignment="1" applyProtection="1">
      <alignment horizontal="center" vertical="center"/>
      <protection/>
    </xf>
    <xf numFmtId="180" fontId="34" fillId="0" borderId="155" xfId="49" applyNumberFormat="1" applyFont="1" applyFill="1" applyBorder="1" applyAlignment="1" applyProtection="1">
      <alignment horizontal="center" vertical="center" shrinkToFit="1"/>
      <protection/>
    </xf>
    <xf numFmtId="180" fontId="34" fillId="0" borderId="155" xfId="49" applyNumberFormat="1" applyFont="1" applyBorder="1" applyAlignment="1" applyProtection="1">
      <alignment horizontal="center" vertical="center" shrinkToFit="1"/>
      <protection/>
    </xf>
    <xf numFmtId="180" fontId="34" fillId="0" borderId="118" xfId="49" applyNumberFormat="1" applyFont="1" applyBorder="1" applyAlignment="1" applyProtection="1">
      <alignment horizontal="center" vertical="center" shrinkToFit="1"/>
      <protection/>
    </xf>
    <xf numFmtId="178" fontId="38" fillId="0" borderId="0" xfId="0" applyNumberFormat="1" applyFont="1" applyBorder="1" applyAlignment="1" applyProtection="1">
      <alignment horizontal="center" vertical="center" shrinkToFit="1"/>
      <protection locked="0"/>
    </xf>
    <xf numFmtId="178" fontId="38" fillId="0" borderId="109" xfId="0" applyNumberFormat="1" applyFont="1" applyBorder="1" applyAlignment="1" applyProtection="1">
      <alignment horizontal="center" vertical="center" shrinkToFit="1"/>
      <protection locked="0"/>
    </xf>
    <xf numFmtId="178" fontId="38" fillId="0" borderId="103" xfId="0" applyNumberFormat="1" applyFont="1" applyBorder="1" applyAlignment="1" applyProtection="1">
      <alignment horizontal="center" vertical="center" shrinkToFit="1"/>
      <protection locked="0"/>
    </xf>
    <xf numFmtId="178" fontId="38" fillId="0" borderId="129" xfId="0" applyNumberFormat="1" applyFont="1" applyBorder="1" applyAlignment="1" applyProtection="1">
      <alignment horizontal="center" vertical="center" shrinkToFit="1"/>
      <protection locked="0"/>
    </xf>
    <xf numFmtId="178" fontId="38" fillId="0" borderId="139" xfId="0" applyNumberFormat="1" applyFont="1" applyBorder="1" applyAlignment="1" applyProtection="1">
      <alignment horizontal="center" vertical="center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5．12.1 部数改定" xfId="61"/>
    <cellStyle name="標準_NEW部数表H19.6" xfId="62"/>
    <cellStyle name="標準_Sheet1" xfId="63"/>
    <cellStyle name="Followed Hyperlink" xfId="64"/>
    <cellStyle name="良い" xfId="65"/>
  </cellStyles>
  <dxfs count="3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lightGrid"/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lightGrid"/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28575</xdr:colOff>
      <xdr:row>35</xdr:row>
      <xdr:rowOff>180975</xdr:rowOff>
    </xdr:from>
    <xdr:to>
      <xdr:col>18</xdr:col>
      <xdr:colOff>342900</xdr:colOff>
      <xdr:row>37</xdr:row>
      <xdr:rowOff>38100</xdr:rowOff>
    </xdr:to>
    <xdr:pic>
      <xdr:nvPicPr>
        <xdr:cNvPr id="1" name="Picture 223" descr="社名（透過）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7858125"/>
          <a:ext cx="2171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428625</xdr:colOff>
      <xdr:row>33</xdr:row>
      <xdr:rowOff>200025</xdr:rowOff>
    </xdr:from>
    <xdr:to>
      <xdr:col>19</xdr:col>
      <xdr:colOff>485775</xdr:colOff>
      <xdr:row>38</xdr:row>
      <xdr:rowOff>57150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39550" y="743902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19050</xdr:colOff>
      <xdr:row>26</xdr:row>
      <xdr:rowOff>19050</xdr:rowOff>
    </xdr:from>
    <xdr:ext cx="1085850" cy="200025"/>
    <xdr:sp>
      <xdr:nvSpPr>
        <xdr:cNvPr id="1" name="Text Box 203"/>
        <xdr:cNvSpPr txBox="1">
          <a:spLocks noChangeArrowheads="1"/>
        </xdr:cNvSpPr>
      </xdr:nvSpPr>
      <xdr:spPr>
        <a:xfrm>
          <a:off x="4143375" y="5724525"/>
          <a:ext cx="1085850" cy="2000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（宮宿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含む）</a:t>
          </a:r>
        </a:p>
      </xdr:txBody>
    </xdr:sp>
    <xdr:clientData/>
  </xdr:oneCellAnchor>
  <xdr:twoCellAnchor>
    <xdr:from>
      <xdr:col>15</xdr:col>
      <xdr:colOff>104775</xdr:colOff>
      <xdr:row>31</xdr:row>
      <xdr:rowOff>133350</xdr:rowOff>
    </xdr:from>
    <xdr:to>
      <xdr:col>18</xdr:col>
      <xdr:colOff>409575</xdr:colOff>
      <xdr:row>32</xdr:row>
      <xdr:rowOff>200025</xdr:rowOff>
    </xdr:to>
    <xdr:pic>
      <xdr:nvPicPr>
        <xdr:cNvPr id="2" name="Picture 230" descr="社名（透過）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6962775"/>
          <a:ext cx="21717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485775</xdr:colOff>
      <xdr:row>29</xdr:row>
      <xdr:rowOff>238125</xdr:rowOff>
    </xdr:from>
    <xdr:to>
      <xdr:col>19</xdr:col>
      <xdr:colOff>476250</xdr:colOff>
      <xdr:row>33</xdr:row>
      <xdr:rowOff>200025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34800" y="6600825"/>
          <a:ext cx="7524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257175</xdr:colOff>
      <xdr:row>31</xdr:row>
      <xdr:rowOff>161925</xdr:rowOff>
    </xdr:from>
    <xdr:to>
      <xdr:col>18</xdr:col>
      <xdr:colOff>561975</xdr:colOff>
      <xdr:row>33</xdr:row>
      <xdr:rowOff>19050</xdr:rowOff>
    </xdr:to>
    <xdr:pic>
      <xdr:nvPicPr>
        <xdr:cNvPr id="1" name="Picture 219" descr="社名（透過）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39300" y="7115175"/>
          <a:ext cx="2171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628650</xdr:colOff>
      <xdr:row>29</xdr:row>
      <xdr:rowOff>209550</xdr:rowOff>
    </xdr:from>
    <xdr:to>
      <xdr:col>20</xdr:col>
      <xdr:colOff>133350</xdr:colOff>
      <xdr:row>34</xdr:row>
      <xdr:rowOff>38100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77675" y="6724650"/>
          <a:ext cx="7810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</xdr:colOff>
      <xdr:row>36</xdr:row>
      <xdr:rowOff>171450</xdr:rowOff>
    </xdr:from>
    <xdr:to>
      <xdr:col>18</xdr:col>
      <xdr:colOff>342900</xdr:colOff>
      <xdr:row>38</xdr:row>
      <xdr:rowOff>38100</xdr:rowOff>
    </xdr:to>
    <xdr:pic>
      <xdr:nvPicPr>
        <xdr:cNvPr id="1" name="Picture 220" descr="社名（透過）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96425" y="7762875"/>
          <a:ext cx="21717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400050</xdr:colOff>
      <xdr:row>34</xdr:row>
      <xdr:rowOff>190500</xdr:rowOff>
    </xdr:from>
    <xdr:to>
      <xdr:col>19</xdr:col>
      <xdr:colOff>409575</xdr:colOff>
      <xdr:row>39</xdr:row>
      <xdr:rowOff>38100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25275" y="7353300"/>
          <a:ext cx="771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19050</xdr:colOff>
      <xdr:row>30</xdr:row>
      <xdr:rowOff>161925</xdr:rowOff>
    </xdr:from>
    <xdr:to>
      <xdr:col>18</xdr:col>
      <xdr:colOff>323850</xdr:colOff>
      <xdr:row>32</xdr:row>
      <xdr:rowOff>19050</xdr:rowOff>
    </xdr:to>
    <xdr:pic>
      <xdr:nvPicPr>
        <xdr:cNvPr id="1" name="Picture 219" descr="社名（透過）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01175" y="6905625"/>
          <a:ext cx="2171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390525</xdr:colOff>
      <xdr:row>28</xdr:row>
      <xdr:rowOff>200025</xdr:rowOff>
    </xdr:from>
    <xdr:to>
      <xdr:col>19</xdr:col>
      <xdr:colOff>438150</xdr:colOff>
      <xdr:row>33</xdr:row>
      <xdr:rowOff>38100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39550" y="6505575"/>
          <a:ext cx="8096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28575</xdr:colOff>
      <xdr:row>30</xdr:row>
      <xdr:rowOff>142875</xdr:rowOff>
    </xdr:from>
    <xdr:to>
      <xdr:col>18</xdr:col>
      <xdr:colOff>333375</xdr:colOff>
      <xdr:row>31</xdr:row>
      <xdr:rowOff>219075</xdr:rowOff>
    </xdr:to>
    <xdr:pic>
      <xdr:nvPicPr>
        <xdr:cNvPr id="1" name="Picture 219" descr="社名（透過）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0" y="6724650"/>
          <a:ext cx="2171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400050</xdr:colOff>
      <xdr:row>28</xdr:row>
      <xdr:rowOff>190500</xdr:rowOff>
    </xdr:from>
    <xdr:to>
      <xdr:col>19</xdr:col>
      <xdr:colOff>457200</xdr:colOff>
      <xdr:row>33</xdr:row>
      <xdr:rowOff>47625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49075" y="633412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1.125" style="36" customWidth="1"/>
    <col min="2" max="3" width="13.125" style="36" customWidth="1"/>
    <col min="4" max="5" width="11.125" style="36" customWidth="1"/>
    <col min="6" max="7" width="13.125" style="36" customWidth="1"/>
    <col min="8" max="9" width="11.125" style="36" customWidth="1"/>
    <col min="10" max="11" width="13.125" style="36" customWidth="1"/>
    <col min="12" max="12" width="9.00390625" style="36" customWidth="1"/>
    <col min="13" max="13" width="10.00390625" style="36" bestFit="1" customWidth="1"/>
    <col min="14" max="16384" width="9.00390625" style="36" customWidth="1"/>
  </cols>
  <sheetData>
    <row r="1" spans="2:11" ht="31.5" customHeight="1" thickBot="1">
      <c r="B1" s="42"/>
      <c r="C1" s="42"/>
      <c r="D1" s="494" t="s">
        <v>206</v>
      </c>
      <c r="E1" s="495"/>
      <c r="F1" s="495"/>
      <c r="G1" s="495"/>
      <c r="H1" s="496"/>
      <c r="I1" s="42"/>
      <c r="J1" s="42"/>
      <c r="K1" s="42"/>
    </row>
    <row r="2" spans="10:11" ht="20.25" customHeight="1" thickBot="1">
      <c r="J2" s="497" t="s">
        <v>372</v>
      </c>
      <c r="K2" s="497"/>
    </row>
    <row r="3" spans="1:11" s="34" customFormat="1" ht="24.75" customHeight="1" thickBot="1">
      <c r="A3" s="32" t="s">
        <v>207</v>
      </c>
      <c r="B3" s="46" t="s">
        <v>208</v>
      </c>
      <c r="C3" s="43" t="s">
        <v>209</v>
      </c>
      <c r="D3" s="32" t="s">
        <v>210</v>
      </c>
      <c r="E3" s="33" t="s">
        <v>207</v>
      </c>
      <c r="F3" s="46" t="s">
        <v>208</v>
      </c>
      <c r="G3" s="43" t="s">
        <v>209</v>
      </c>
      <c r="H3" s="44" t="s">
        <v>211</v>
      </c>
      <c r="I3" s="45" t="s">
        <v>207</v>
      </c>
      <c r="J3" s="46" t="s">
        <v>208</v>
      </c>
      <c r="K3" s="43" t="s">
        <v>209</v>
      </c>
    </row>
    <row r="4" spans="1:11" s="34" customFormat="1" ht="24.75" customHeight="1" thickBot="1">
      <c r="A4" s="47" t="s">
        <v>212</v>
      </c>
      <c r="B4" s="122">
        <v>398519</v>
      </c>
      <c r="C4" s="123">
        <v>1089806</v>
      </c>
      <c r="D4" s="54"/>
      <c r="E4" s="35" t="s">
        <v>149</v>
      </c>
      <c r="F4" s="125">
        <v>68967</v>
      </c>
      <c r="G4" s="126">
        <v>215096</v>
      </c>
      <c r="H4" s="492" t="s">
        <v>90</v>
      </c>
      <c r="I4" s="51" t="s">
        <v>91</v>
      </c>
      <c r="J4" s="127">
        <v>7291</v>
      </c>
      <c r="K4" s="134">
        <v>23031</v>
      </c>
    </row>
    <row r="5" spans="1:11" s="34" customFormat="1" ht="24.75" customHeight="1" thickBot="1">
      <c r="A5" s="47" t="s">
        <v>145</v>
      </c>
      <c r="B5" s="122">
        <v>329552</v>
      </c>
      <c r="C5" s="129">
        <v>874710</v>
      </c>
      <c r="D5" s="499" t="s">
        <v>146</v>
      </c>
      <c r="E5" s="51" t="s">
        <v>213</v>
      </c>
      <c r="F5" s="127">
        <v>4522</v>
      </c>
      <c r="G5" s="128">
        <v>14005</v>
      </c>
      <c r="H5" s="498"/>
      <c r="I5" s="52" t="s">
        <v>214</v>
      </c>
      <c r="J5" s="127">
        <v>4462</v>
      </c>
      <c r="K5" s="132">
        <v>14815</v>
      </c>
    </row>
    <row r="6" spans="1:11" ht="24.75" customHeight="1">
      <c r="A6" s="48" t="s">
        <v>17</v>
      </c>
      <c r="B6" s="124">
        <v>102623</v>
      </c>
      <c r="C6" s="124">
        <v>250998</v>
      </c>
      <c r="D6" s="498"/>
      <c r="E6" s="52" t="s">
        <v>215</v>
      </c>
      <c r="F6" s="127">
        <v>3482</v>
      </c>
      <c r="G6" s="128">
        <v>10911</v>
      </c>
      <c r="H6" s="491" t="s">
        <v>98</v>
      </c>
      <c r="I6" s="52" t="s">
        <v>101</v>
      </c>
      <c r="J6" s="127">
        <v>2793</v>
      </c>
      <c r="K6" s="132">
        <v>7318</v>
      </c>
    </row>
    <row r="7" spans="1:11" ht="24.75" customHeight="1">
      <c r="A7" s="49" t="s">
        <v>216</v>
      </c>
      <c r="B7" s="127">
        <v>33141</v>
      </c>
      <c r="C7" s="128">
        <v>82983</v>
      </c>
      <c r="D7" s="491" t="s">
        <v>147</v>
      </c>
      <c r="E7" s="52" t="s">
        <v>217</v>
      </c>
      <c r="F7" s="127">
        <v>5956</v>
      </c>
      <c r="G7" s="128">
        <v>18211</v>
      </c>
      <c r="H7" s="492"/>
      <c r="I7" s="52" t="s">
        <v>99</v>
      </c>
      <c r="J7" s="127">
        <v>4386</v>
      </c>
      <c r="K7" s="132">
        <v>13296</v>
      </c>
    </row>
    <row r="8" spans="1:11" ht="24.75" customHeight="1">
      <c r="A8" s="49" t="s">
        <v>121</v>
      </c>
      <c r="B8" s="127">
        <v>45661</v>
      </c>
      <c r="C8" s="128">
        <v>125084</v>
      </c>
      <c r="D8" s="492"/>
      <c r="E8" s="52" t="s">
        <v>218</v>
      </c>
      <c r="F8" s="127">
        <v>1730</v>
      </c>
      <c r="G8" s="128">
        <v>5181</v>
      </c>
      <c r="H8" s="498"/>
      <c r="I8" s="52" t="s">
        <v>219</v>
      </c>
      <c r="J8" s="127">
        <v>2176</v>
      </c>
      <c r="K8" s="132">
        <v>6906</v>
      </c>
    </row>
    <row r="9" spans="1:11" ht="24.75" customHeight="1">
      <c r="A9" s="49" t="s">
        <v>113</v>
      </c>
      <c r="B9" s="127">
        <v>39430</v>
      </c>
      <c r="C9" s="128">
        <v>102353</v>
      </c>
      <c r="D9" s="492"/>
      <c r="E9" s="52" t="s">
        <v>48</v>
      </c>
      <c r="F9" s="127">
        <v>2166</v>
      </c>
      <c r="G9" s="128">
        <v>6603</v>
      </c>
      <c r="H9" s="491" t="s">
        <v>148</v>
      </c>
      <c r="I9" s="52" t="s">
        <v>220</v>
      </c>
      <c r="J9" s="127">
        <v>2267</v>
      </c>
      <c r="K9" s="132">
        <v>7566</v>
      </c>
    </row>
    <row r="10" spans="1:11" ht="24.75" customHeight="1">
      <c r="A10" s="49" t="s">
        <v>64</v>
      </c>
      <c r="B10" s="127">
        <v>13153</v>
      </c>
      <c r="C10" s="128">
        <v>35515</v>
      </c>
      <c r="D10" s="498"/>
      <c r="E10" s="52" t="s">
        <v>47</v>
      </c>
      <c r="F10" s="127">
        <v>2638</v>
      </c>
      <c r="G10" s="128">
        <v>7978</v>
      </c>
      <c r="H10" s="498"/>
      <c r="I10" s="52" t="s">
        <v>221</v>
      </c>
      <c r="J10" s="127">
        <v>6722</v>
      </c>
      <c r="K10" s="132">
        <v>20837</v>
      </c>
    </row>
    <row r="11" spans="1:11" ht="24.75" customHeight="1" thickBot="1">
      <c r="A11" s="49" t="s">
        <v>222</v>
      </c>
      <c r="B11" s="127">
        <v>13506</v>
      </c>
      <c r="C11" s="128">
        <v>40417</v>
      </c>
      <c r="D11" s="49" t="s">
        <v>60</v>
      </c>
      <c r="E11" s="52" t="s">
        <v>61</v>
      </c>
      <c r="F11" s="127">
        <v>2131</v>
      </c>
      <c r="G11" s="128">
        <v>6885</v>
      </c>
      <c r="H11" s="50" t="s">
        <v>115</v>
      </c>
      <c r="I11" s="53" t="s">
        <v>116</v>
      </c>
      <c r="J11" s="130">
        <v>4503</v>
      </c>
      <c r="K11" s="133">
        <v>13508</v>
      </c>
    </row>
    <row r="12" spans="1:12" ht="24.75" customHeight="1">
      <c r="A12" s="49" t="s">
        <v>20</v>
      </c>
      <c r="B12" s="127">
        <v>10678</v>
      </c>
      <c r="C12" s="128">
        <v>30211</v>
      </c>
      <c r="D12" s="491" t="s">
        <v>66</v>
      </c>
      <c r="E12" s="52" t="s">
        <v>70</v>
      </c>
      <c r="F12" s="127">
        <v>1611</v>
      </c>
      <c r="G12" s="132">
        <v>5372</v>
      </c>
      <c r="H12" s="34"/>
      <c r="I12" s="37"/>
      <c r="J12" s="38"/>
      <c r="K12" s="38"/>
      <c r="L12" s="34"/>
    </row>
    <row r="13" spans="1:12" ht="24.75" customHeight="1">
      <c r="A13" s="49" t="s">
        <v>56</v>
      </c>
      <c r="B13" s="127">
        <v>7692</v>
      </c>
      <c r="C13" s="128">
        <v>23496</v>
      </c>
      <c r="D13" s="492"/>
      <c r="E13" s="52" t="s">
        <v>223</v>
      </c>
      <c r="F13" s="127">
        <v>2603</v>
      </c>
      <c r="G13" s="132">
        <v>8252</v>
      </c>
      <c r="H13" s="34"/>
      <c r="I13" s="37"/>
      <c r="J13" s="38"/>
      <c r="L13" s="34"/>
    </row>
    <row r="14" spans="1:12" ht="24.75" customHeight="1">
      <c r="A14" s="49" t="s">
        <v>97</v>
      </c>
      <c r="B14" s="127">
        <v>9289</v>
      </c>
      <c r="C14" s="128">
        <v>26780</v>
      </c>
      <c r="D14" s="492"/>
      <c r="E14" s="52" t="s">
        <v>67</v>
      </c>
      <c r="F14" s="127">
        <v>1606</v>
      </c>
      <c r="G14" s="132">
        <v>5283</v>
      </c>
      <c r="H14" s="34"/>
      <c r="I14" s="37"/>
      <c r="J14" s="38"/>
      <c r="L14" s="34"/>
    </row>
    <row r="15" spans="1:12" ht="24.75" customHeight="1">
      <c r="A15" s="49" t="s">
        <v>36</v>
      </c>
      <c r="B15" s="127">
        <v>22385</v>
      </c>
      <c r="C15" s="128">
        <v>62081</v>
      </c>
      <c r="D15" s="492"/>
      <c r="E15" s="52" t="s">
        <v>224</v>
      </c>
      <c r="F15" s="127">
        <v>2373</v>
      </c>
      <c r="G15" s="132">
        <v>7573</v>
      </c>
      <c r="H15" s="34"/>
      <c r="I15" s="37"/>
      <c r="J15" s="38"/>
      <c r="L15" s="34"/>
    </row>
    <row r="16" spans="1:12" ht="24.75" customHeight="1">
      <c r="A16" s="49" t="s">
        <v>225</v>
      </c>
      <c r="B16" s="127">
        <v>16126</v>
      </c>
      <c r="C16" s="128">
        <v>47749</v>
      </c>
      <c r="D16" s="492"/>
      <c r="E16" s="52" t="s">
        <v>226</v>
      </c>
      <c r="F16" s="127">
        <v>992</v>
      </c>
      <c r="G16" s="132">
        <v>3152</v>
      </c>
      <c r="H16" s="37"/>
      <c r="I16" s="37"/>
      <c r="J16" s="38"/>
      <c r="L16" s="34"/>
    </row>
    <row r="17" spans="1:12" ht="24.75" customHeight="1">
      <c r="A17" s="49" t="s">
        <v>144</v>
      </c>
      <c r="B17" s="127">
        <v>5003</v>
      </c>
      <c r="C17" s="128">
        <v>15771</v>
      </c>
      <c r="D17" s="492"/>
      <c r="E17" s="52" t="s">
        <v>227</v>
      </c>
      <c r="F17" s="127">
        <v>1202</v>
      </c>
      <c r="G17" s="132">
        <v>4010</v>
      </c>
      <c r="H17" s="34"/>
      <c r="I17" s="37"/>
      <c r="J17" s="38"/>
      <c r="L17" s="34"/>
    </row>
    <row r="18" spans="1:12" ht="24.75" customHeight="1" thickBot="1">
      <c r="A18" s="50" t="s">
        <v>87</v>
      </c>
      <c r="B18" s="130">
        <v>10865</v>
      </c>
      <c r="C18" s="131">
        <v>31272</v>
      </c>
      <c r="D18" s="493"/>
      <c r="E18" s="53" t="s">
        <v>75</v>
      </c>
      <c r="F18" s="130">
        <v>1355</v>
      </c>
      <c r="G18" s="133">
        <v>4403</v>
      </c>
      <c r="H18" s="34"/>
      <c r="I18" s="37"/>
      <c r="J18" s="38"/>
      <c r="L18" s="34"/>
    </row>
    <row r="19" spans="2:10" ht="24.75" customHeight="1">
      <c r="B19" s="39"/>
      <c r="C19" s="39"/>
      <c r="F19" s="39"/>
      <c r="G19" s="39"/>
      <c r="H19" s="34"/>
      <c r="I19" s="37"/>
      <c r="J19" s="38"/>
    </row>
    <row r="20" spans="2:10" ht="24.75" customHeight="1">
      <c r="B20" s="55"/>
      <c r="D20" s="56"/>
      <c r="G20" s="39"/>
      <c r="I20" s="37"/>
      <c r="J20" s="39" t="s">
        <v>312</v>
      </c>
    </row>
    <row r="21" ht="13.5">
      <c r="I21" s="39"/>
    </row>
  </sheetData>
  <sheetProtection password="C43D" sheet="1"/>
  <mergeCells count="8">
    <mergeCell ref="D12:D18"/>
    <mergeCell ref="D1:H1"/>
    <mergeCell ref="J2:K2"/>
    <mergeCell ref="H4:H5"/>
    <mergeCell ref="D5:D6"/>
    <mergeCell ref="H6:H8"/>
    <mergeCell ref="D7:D10"/>
    <mergeCell ref="H9:H10"/>
  </mergeCells>
  <printOptions/>
  <pageMargins left="0.67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8" width="15.625" style="1" customWidth="1"/>
    <col min="9" max="16384" width="9.00390625" style="1" customWidth="1"/>
  </cols>
  <sheetData>
    <row r="1" spans="1:8" ht="21.75" customHeight="1" thickBot="1">
      <c r="A1" s="135"/>
      <c r="B1" s="25"/>
      <c r="C1" s="508" t="s">
        <v>370</v>
      </c>
      <c r="D1" s="508"/>
      <c r="E1" s="508"/>
      <c r="F1" s="508"/>
      <c r="G1" s="25"/>
      <c r="H1" s="25"/>
    </row>
    <row r="2" spans="7:8" ht="15" customHeight="1" thickBot="1" thickTop="1">
      <c r="G2" s="509" t="s">
        <v>373</v>
      </c>
      <c r="H2" s="510"/>
    </row>
    <row r="3" spans="1:8" ht="15" customHeight="1">
      <c r="A3" s="500" t="s">
        <v>203</v>
      </c>
      <c r="B3" s="503" t="s">
        <v>134</v>
      </c>
      <c r="C3" s="503" t="s">
        <v>135</v>
      </c>
      <c r="D3" s="503" t="s">
        <v>136</v>
      </c>
      <c r="E3" s="503" t="s">
        <v>137</v>
      </c>
      <c r="F3" s="503" t="s">
        <v>138</v>
      </c>
      <c r="G3" s="503" t="s">
        <v>139</v>
      </c>
      <c r="H3" s="506" t="s">
        <v>140</v>
      </c>
    </row>
    <row r="4" spans="1:8" ht="15" customHeight="1">
      <c r="A4" s="501"/>
      <c r="B4" s="504"/>
      <c r="C4" s="504"/>
      <c r="D4" s="504"/>
      <c r="E4" s="504"/>
      <c r="F4" s="504"/>
      <c r="G4" s="504"/>
      <c r="H4" s="507"/>
    </row>
    <row r="5" spans="1:8" ht="19.5" customHeight="1" thickBot="1">
      <c r="A5" s="502"/>
      <c r="B5" s="62">
        <f>SUM(C5:H5)</f>
        <v>344000</v>
      </c>
      <c r="C5" s="62">
        <f>SUM(C22,C32)</f>
        <v>204200</v>
      </c>
      <c r="D5" s="62">
        <f>SUM(D22,D32)</f>
        <v>58500</v>
      </c>
      <c r="E5" s="62">
        <f>SUM(E22,E32)</f>
        <v>54550</v>
      </c>
      <c r="F5" s="62">
        <f>SUM(F22,F32)</f>
        <v>15600</v>
      </c>
      <c r="G5" s="63">
        <f>SUM(G22,G32)</f>
        <v>10350</v>
      </c>
      <c r="H5" s="64">
        <f>SUM(H22)</f>
        <v>800</v>
      </c>
    </row>
    <row r="6" spans="1:8" ht="19.5" customHeight="1">
      <c r="A6" s="31" t="s">
        <v>201</v>
      </c>
      <c r="B6" s="65">
        <f>SUM(C6:H6)</f>
        <v>261100</v>
      </c>
      <c r="C6" s="66">
        <f aca="true" t="shared" si="0" ref="C6:H6">SUM(C9:C19,C24:C29)</f>
        <v>152850</v>
      </c>
      <c r="D6" s="66">
        <f t="shared" si="0"/>
        <v>44850</v>
      </c>
      <c r="E6" s="66">
        <f t="shared" si="0"/>
        <v>40150</v>
      </c>
      <c r="F6" s="66">
        <f t="shared" si="0"/>
        <v>14250</v>
      </c>
      <c r="G6" s="66">
        <f t="shared" si="0"/>
        <v>8200</v>
      </c>
      <c r="H6" s="66">
        <f t="shared" si="0"/>
        <v>800</v>
      </c>
    </row>
    <row r="7" spans="1:8" ht="19.5" customHeight="1" thickBot="1">
      <c r="A7" s="30" t="s">
        <v>202</v>
      </c>
      <c r="B7" s="67">
        <f>SUM(C7:H7)</f>
        <v>82900</v>
      </c>
      <c r="C7" s="68">
        <f aca="true" t="shared" si="1" ref="C7:H7">SUM(C20:C21,C30:C31)</f>
        <v>51350</v>
      </c>
      <c r="D7" s="68">
        <f t="shared" si="1"/>
        <v>13650</v>
      </c>
      <c r="E7" s="68">
        <f t="shared" si="1"/>
        <v>14400</v>
      </c>
      <c r="F7" s="68">
        <f t="shared" si="1"/>
        <v>1350</v>
      </c>
      <c r="G7" s="68">
        <f t="shared" si="1"/>
        <v>2150</v>
      </c>
      <c r="H7" s="68">
        <f t="shared" si="1"/>
        <v>0</v>
      </c>
    </row>
    <row r="8" spans="2:8" ht="10.5" customHeight="1">
      <c r="B8" s="69"/>
      <c r="C8" s="69"/>
      <c r="D8" s="69"/>
      <c r="E8" s="69"/>
      <c r="F8" s="69"/>
      <c r="G8" s="69"/>
      <c r="H8" s="69"/>
    </row>
    <row r="9" spans="1:8" ht="18" customHeight="1">
      <c r="A9" s="15" t="s">
        <v>141</v>
      </c>
      <c r="B9" s="70">
        <f aca="true" t="shared" si="2" ref="B9:B21">SUM(C9:H9)</f>
        <v>84300</v>
      </c>
      <c r="C9" s="70">
        <f>'山形・東村山・上山'!D26</f>
        <v>42400</v>
      </c>
      <c r="D9" s="70">
        <f>'山形・東村山・上山'!H26</f>
        <v>13500</v>
      </c>
      <c r="E9" s="70">
        <f>'山形・東村山・上山'!L26</f>
        <v>17100</v>
      </c>
      <c r="F9" s="70">
        <f>'山形・東村山・上山'!P26</f>
        <v>6650</v>
      </c>
      <c r="G9" s="70">
        <f>SUM('山形・東村山・上山'!T10:T15)</f>
        <v>3850</v>
      </c>
      <c r="H9" s="70">
        <f>'山形・東村山・上山'!T19</f>
        <v>800</v>
      </c>
    </row>
    <row r="10" spans="1:8" ht="18" customHeight="1">
      <c r="A10" s="15" t="s">
        <v>36</v>
      </c>
      <c r="B10" s="70">
        <f t="shared" si="2"/>
        <v>16700</v>
      </c>
      <c r="C10" s="70">
        <f>'天童･東根・村山・寒河江・西村山'!D14</f>
        <v>9950</v>
      </c>
      <c r="D10" s="70">
        <f>'天童･東根・村山・寒河江・西村山'!H14</f>
        <v>2850</v>
      </c>
      <c r="E10" s="70">
        <f>'天童･東根・村山・寒河江・西村山'!L14</f>
        <v>2400</v>
      </c>
      <c r="F10" s="70">
        <f>'天童･東根・村山・寒河江・西村山'!P14</f>
        <v>950</v>
      </c>
      <c r="G10" s="70">
        <f>'天童･東根・村山・寒河江・西村山'!T14</f>
        <v>550</v>
      </c>
      <c r="H10" s="71"/>
    </row>
    <row r="11" spans="1:8" ht="18" customHeight="1">
      <c r="A11" s="15" t="s">
        <v>52</v>
      </c>
      <c r="B11" s="70">
        <f t="shared" si="2"/>
        <v>12200</v>
      </c>
      <c r="C11" s="70">
        <f>'天童･東根・村山・寒河江・西村山'!D18</f>
        <v>7700</v>
      </c>
      <c r="D11" s="70">
        <f>'天童･東根・村山・寒河江・西村山'!H18</f>
        <v>2350</v>
      </c>
      <c r="E11" s="70">
        <f>'天童･東根・村山・寒河江・西村山'!L18</f>
        <v>1500</v>
      </c>
      <c r="F11" s="70">
        <f>'天童･東根・村山・寒河江・西村山'!P18</f>
        <v>350</v>
      </c>
      <c r="G11" s="70">
        <f>'天童･東根・村山・寒河江・西村山'!T18</f>
        <v>300</v>
      </c>
      <c r="H11" s="71"/>
    </row>
    <row r="12" spans="1:8" ht="18" customHeight="1">
      <c r="A12" s="15" t="s">
        <v>56</v>
      </c>
      <c r="B12" s="70">
        <f t="shared" si="2"/>
        <v>8250</v>
      </c>
      <c r="C12" s="70">
        <f>'天童･東根・村山・寒河江・西村山'!D21</f>
        <v>6000</v>
      </c>
      <c r="D12" s="70">
        <f>'天童･東根・村山・寒河江・西村山'!H21</f>
        <v>850</v>
      </c>
      <c r="E12" s="70">
        <f>'天童･東根・村山・寒河江・西村山'!L21</f>
        <v>1050</v>
      </c>
      <c r="F12" s="70">
        <f>'天童･東根・村山・寒河江・西村山'!P21</f>
        <v>150</v>
      </c>
      <c r="G12" s="70">
        <f>'天童･東根・村山・寒河江・西村山'!T21</f>
        <v>200</v>
      </c>
      <c r="H12" s="71"/>
    </row>
    <row r="13" spans="1:8" ht="18" customHeight="1">
      <c r="A13" s="15" t="s">
        <v>142</v>
      </c>
      <c r="B13" s="70">
        <f t="shared" si="2"/>
        <v>13650</v>
      </c>
      <c r="C13" s="70">
        <f>'天童･東根・村山・寒河江・西村山'!D24</f>
        <v>8550</v>
      </c>
      <c r="D13" s="70">
        <f>'天童･東根・村山・寒河江・西村山'!H24</f>
        <v>3000</v>
      </c>
      <c r="E13" s="70">
        <f>'天童･東根・村山・寒河江・西村山'!L24</f>
        <v>1200</v>
      </c>
      <c r="F13" s="70">
        <f>'天童･東根・村山・寒河江・西村山'!P24</f>
        <v>250</v>
      </c>
      <c r="G13" s="70">
        <f>'天童･東根・村山・寒河江・西村山'!T24</f>
        <v>650</v>
      </c>
      <c r="H13" s="71"/>
    </row>
    <row r="14" spans="1:8" ht="18" customHeight="1">
      <c r="A14" s="15" t="s">
        <v>143</v>
      </c>
      <c r="B14" s="70">
        <f t="shared" si="2"/>
        <v>9650</v>
      </c>
      <c r="C14" s="70">
        <f>'山形・東村山・上山'!D33</f>
        <v>5450</v>
      </c>
      <c r="D14" s="70">
        <f>'山形・東村山・上山'!H33</f>
        <v>1250</v>
      </c>
      <c r="E14" s="70">
        <f>'山形・東村山・上山'!L33</f>
        <v>1700</v>
      </c>
      <c r="F14" s="70">
        <f>'山形・東村山・上山'!P33</f>
        <v>1000</v>
      </c>
      <c r="G14" s="70">
        <f>'山形・東村山・上山'!T33</f>
        <v>250</v>
      </c>
      <c r="H14" s="71"/>
    </row>
    <row r="15" spans="1:8" ht="18" customHeight="1">
      <c r="A15" s="15" t="s">
        <v>87</v>
      </c>
      <c r="B15" s="70">
        <f t="shared" si="2"/>
        <v>10300</v>
      </c>
      <c r="C15" s="70">
        <f>'米沢･南陽・長井・東置賜・西置賜'!D19</f>
        <v>5600</v>
      </c>
      <c r="D15" s="70">
        <f>'米沢･南陽・長井・東置賜・西置賜'!H19</f>
        <v>2050</v>
      </c>
      <c r="E15" s="70">
        <f>'米沢･南陽・長井・東置賜・西置賜'!L19</f>
        <v>1600</v>
      </c>
      <c r="F15" s="70">
        <f>'米沢･南陽・長井・東置賜・西置賜'!P19</f>
        <v>800</v>
      </c>
      <c r="G15" s="70">
        <f>'米沢･南陽・長井・東置賜・西置賜'!T19</f>
        <v>250</v>
      </c>
      <c r="H15" s="71"/>
    </row>
    <row r="16" spans="1:8" ht="18" customHeight="1">
      <c r="A16" s="15" t="s">
        <v>97</v>
      </c>
      <c r="B16" s="70">
        <f t="shared" si="2"/>
        <v>9650</v>
      </c>
      <c r="C16" s="70">
        <f>'米沢･南陽・長井・東置賜・西置賜'!D29</f>
        <v>5050</v>
      </c>
      <c r="D16" s="70">
        <f>'米沢･南陽・長井・東置賜・西置賜'!H29</f>
        <v>2850</v>
      </c>
      <c r="E16" s="70">
        <f>'米沢･南陽・長井・東置賜・西置賜'!L29</f>
        <v>1450</v>
      </c>
      <c r="F16" s="71"/>
      <c r="G16" s="70">
        <f>'米沢･南陽・長井・東置賜・西置賜'!T29</f>
        <v>300</v>
      </c>
      <c r="H16" s="71"/>
    </row>
    <row r="17" spans="1:8" ht="18" customHeight="1">
      <c r="A17" s="15" t="s">
        <v>83</v>
      </c>
      <c r="B17" s="70">
        <f t="shared" si="2"/>
        <v>25800</v>
      </c>
      <c r="C17" s="70">
        <f>'米沢･南陽・長井・東置賜・西置賜'!D16</f>
        <v>11550</v>
      </c>
      <c r="D17" s="70">
        <f>'米沢･南陽・長井・東置賜・西置賜'!H16</f>
        <v>6500</v>
      </c>
      <c r="E17" s="70">
        <f>'米沢･南陽・長井・東置賜・西置賜'!L16</f>
        <v>4350</v>
      </c>
      <c r="F17" s="70">
        <f>'米沢･南陽・長井・東置賜・西置賜'!P16</f>
        <v>2500</v>
      </c>
      <c r="G17" s="70">
        <f>'米沢･南陽・長井・東置賜・西置賜'!T16</f>
        <v>900</v>
      </c>
      <c r="H17" s="71"/>
    </row>
    <row r="18" spans="1:8" ht="18" customHeight="1">
      <c r="A18" s="15" t="s">
        <v>144</v>
      </c>
      <c r="B18" s="70">
        <f t="shared" si="2"/>
        <v>5050</v>
      </c>
      <c r="C18" s="70">
        <f>'尾花沢・北村山・新庄・最上'!D11</f>
        <v>4100</v>
      </c>
      <c r="D18" s="70">
        <f>'尾花沢・北村山・新庄・最上'!H11</f>
        <v>850</v>
      </c>
      <c r="E18" s="71"/>
      <c r="F18" s="71"/>
      <c r="G18" s="70">
        <f>'尾花沢・北村山・新庄・最上'!T10</f>
        <v>100</v>
      </c>
      <c r="H18" s="71"/>
    </row>
    <row r="19" spans="1:8" ht="18" customHeight="1">
      <c r="A19" s="15" t="s">
        <v>64</v>
      </c>
      <c r="B19" s="70">
        <f t="shared" si="2"/>
        <v>12350</v>
      </c>
      <c r="C19" s="70">
        <f>'尾花沢・北村山・新庄・最上'!D18</f>
        <v>6450</v>
      </c>
      <c r="D19" s="70">
        <f>'尾花沢・北村山・新庄・最上'!H18</f>
        <v>1450</v>
      </c>
      <c r="E19" s="70">
        <f>'尾花沢・北村山・新庄・最上'!L18</f>
        <v>3400</v>
      </c>
      <c r="F19" s="70">
        <f>'尾花沢・北村山・新庄・最上'!P18</f>
        <v>800</v>
      </c>
      <c r="G19" s="70">
        <f>'尾花沢・北村山・新庄・最上'!T18</f>
        <v>250</v>
      </c>
      <c r="H19" s="71"/>
    </row>
    <row r="20" spans="1:8" ht="18" customHeight="1">
      <c r="A20" s="15" t="s">
        <v>113</v>
      </c>
      <c r="B20" s="70">
        <f t="shared" si="2"/>
        <v>30250</v>
      </c>
      <c r="C20" s="70">
        <f>'酒田･飽海・東田川'!D16</f>
        <v>16500</v>
      </c>
      <c r="D20" s="70">
        <f>'酒田･飽海・東田川'!H16</f>
        <v>6800</v>
      </c>
      <c r="E20" s="70">
        <f>'酒田･飽海・東田川'!L16</f>
        <v>6100</v>
      </c>
      <c r="F20" s="70"/>
      <c r="G20" s="70">
        <f>'酒田･飽海・東田川'!T16</f>
        <v>850</v>
      </c>
      <c r="H20" s="71"/>
    </row>
    <row r="21" spans="1:8" ht="18" customHeight="1" thickBot="1">
      <c r="A21" s="16" t="s">
        <v>121</v>
      </c>
      <c r="B21" s="70">
        <f t="shared" si="2"/>
        <v>39500</v>
      </c>
      <c r="C21" s="72">
        <f>'鶴岡'!D26</f>
        <v>24950</v>
      </c>
      <c r="D21" s="72">
        <f>'鶴岡'!H26</f>
        <v>5750</v>
      </c>
      <c r="E21" s="72">
        <f>'鶴岡'!L26</f>
        <v>6500</v>
      </c>
      <c r="F21" s="72">
        <f>'鶴岡'!P26</f>
        <v>1350</v>
      </c>
      <c r="G21" s="72">
        <f>'鶴岡'!T26</f>
        <v>950</v>
      </c>
      <c r="H21" s="73"/>
    </row>
    <row r="22" spans="1:8" ht="18" customHeight="1" thickBot="1">
      <c r="A22" s="17" t="s">
        <v>145</v>
      </c>
      <c r="B22" s="74">
        <f aca="true" t="shared" si="3" ref="B22:H22">SUM(B9:B21)</f>
        <v>277650</v>
      </c>
      <c r="C22" s="74">
        <f t="shared" si="3"/>
        <v>154250</v>
      </c>
      <c r="D22" s="74">
        <f t="shared" si="3"/>
        <v>50050</v>
      </c>
      <c r="E22" s="74">
        <f t="shared" si="3"/>
        <v>48350</v>
      </c>
      <c r="F22" s="74">
        <f t="shared" si="3"/>
        <v>14800</v>
      </c>
      <c r="G22" s="74">
        <f t="shared" si="3"/>
        <v>9400</v>
      </c>
      <c r="H22" s="75">
        <f t="shared" si="3"/>
        <v>800</v>
      </c>
    </row>
    <row r="23" spans="1:10" ht="15" customHeight="1">
      <c r="A23" s="7"/>
      <c r="B23" s="76"/>
      <c r="C23" s="69"/>
      <c r="D23" s="69"/>
      <c r="E23" s="69"/>
      <c r="F23" s="69"/>
      <c r="G23" s="69"/>
      <c r="H23" s="69"/>
      <c r="J23" s="80"/>
    </row>
    <row r="24" spans="1:8" ht="18" customHeight="1">
      <c r="A24" s="15" t="s">
        <v>90</v>
      </c>
      <c r="B24" s="70">
        <f aca="true" t="shared" si="4" ref="B24:B31">SUM(C24:H24)</f>
        <v>11450</v>
      </c>
      <c r="C24" s="70">
        <f>'米沢･南陽・長井・東置賜・西置賜'!D25</f>
        <v>7450</v>
      </c>
      <c r="D24" s="70">
        <f>'米沢･南陽・長井・東置賜・西置賜'!H25</f>
        <v>2150</v>
      </c>
      <c r="E24" s="70">
        <f>'米沢･南陽・長井・東置賜・西置賜'!L25</f>
        <v>1650</v>
      </c>
      <c r="F24" s="71"/>
      <c r="G24" s="70">
        <f>'米沢･南陽・長井・東置賜・西置賜'!T25</f>
        <v>200</v>
      </c>
      <c r="H24" s="71"/>
    </row>
    <row r="25" spans="1:8" ht="18" customHeight="1">
      <c r="A25" s="15" t="s">
        <v>98</v>
      </c>
      <c r="B25" s="70">
        <f t="shared" si="4"/>
        <v>9400</v>
      </c>
      <c r="C25" s="70">
        <f>'米沢･南陽・長井・東置賜・西置賜'!D34</f>
        <v>7350</v>
      </c>
      <c r="D25" s="70">
        <f>'米沢･南陽・長井・東置賜・西置賜'!H34</f>
        <v>1150</v>
      </c>
      <c r="E25" s="70">
        <f>'米沢･南陽・長井・東置賜・西置賜'!L34</f>
        <v>800</v>
      </c>
      <c r="F25" s="71"/>
      <c r="G25" s="70">
        <f>'米沢･南陽・長井・東置賜・西置賜'!T34</f>
        <v>100</v>
      </c>
      <c r="H25" s="71"/>
    </row>
    <row r="26" spans="1:8" ht="18" customHeight="1">
      <c r="A26" s="15" t="s">
        <v>146</v>
      </c>
      <c r="B26" s="70">
        <f t="shared" si="4"/>
        <v>7200</v>
      </c>
      <c r="C26" s="70">
        <f>'山形・東村山・上山'!D30</f>
        <v>4550</v>
      </c>
      <c r="D26" s="70">
        <f>'山形・東村山・上山'!H30</f>
        <v>1300</v>
      </c>
      <c r="E26" s="70">
        <f>'山形・東村山・上山'!L30</f>
        <v>700</v>
      </c>
      <c r="F26" s="70">
        <f>'山形・東村山・上山'!P30</f>
        <v>500</v>
      </c>
      <c r="G26" s="70">
        <f>'山形・東村山・上山'!T30</f>
        <v>150</v>
      </c>
      <c r="H26" s="71"/>
    </row>
    <row r="27" spans="1:8" ht="18" customHeight="1">
      <c r="A27" s="15" t="s">
        <v>147</v>
      </c>
      <c r="B27" s="70">
        <f t="shared" si="4"/>
        <v>13000</v>
      </c>
      <c r="C27" s="70">
        <f>'天童･東根・村山・寒河江・西村山'!D29</f>
        <v>9000</v>
      </c>
      <c r="D27" s="70">
        <f>'天童･東根・村山・寒河江・西村山'!H29</f>
        <v>2500</v>
      </c>
      <c r="E27" s="70">
        <f>'天童･東根・村山・寒河江・西村山'!L29</f>
        <v>1050</v>
      </c>
      <c r="F27" s="70">
        <f>'天童･東根・村山・寒河江・西村山'!P29</f>
        <v>300</v>
      </c>
      <c r="G27" s="70">
        <f>'天童･東根・村山・寒河江・西村山'!T29</f>
        <v>150</v>
      </c>
      <c r="H27" s="71"/>
    </row>
    <row r="28" spans="1:8" ht="18" customHeight="1">
      <c r="A28" s="15" t="s">
        <v>60</v>
      </c>
      <c r="B28" s="70">
        <f t="shared" si="4"/>
        <v>2000</v>
      </c>
      <c r="C28" s="70">
        <f>'尾花沢・北村山・新庄・最上'!D15</f>
        <v>2000</v>
      </c>
      <c r="D28" s="71"/>
      <c r="E28" s="71"/>
      <c r="F28" s="71"/>
      <c r="G28" s="71"/>
      <c r="H28" s="71"/>
    </row>
    <row r="29" spans="1:8" ht="18" customHeight="1">
      <c r="A29" s="15" t="s">
        <v>66</v>
      </c>
      <c r="B29" s="70">
        <f t="shared" si="4"/>
        <v>10150</v>
      </c>
      <c r="C29" s="70">
        <f>'尾花沢・北村山・新庄・最上'!D29</f>
        <v>9700</v>
      </c>
      <c r="D29" s="70">
        <f>'尾花沢・北村山・新庄・最上'!H29</f>
        <v>250</v>
      </c>
      <c r="E29" s="70">
        <f>'尾花沢・北村山・新庄・最上'!L29</f>
        <v>200</v>
      </c>
      <c r="F29" s="71"/>
      <c r="G29" s="71"/>
      <c r="H29" s="71"/>
    </row>
    <row r="30" spans="1:8" ht="18" customHeight="1">
      <c r="A30" s="15" t="s">
        <v>115</v>
      </c>
      <c r="B30" s="70">
        <f t="shared" si="4"/>
        <v>4350</v>
      </c>
      <c r="C30" s="70">
        <f>'酒田･飽海・東田川'!D20</f>
        <v>4250</v>
      </c>
      <c r="D30" s="70"/>
      <c r="E30" s="70"/>
      <c r="F30" s="71"/>
      <c r="G30" s="70">
        <f>'酒田･飽海・東田川'!T20</f>
        <v>100</v>
      </c>
      <c r="H30" s="71"/>
    </row>
    <row r="31" spans="1:8" ht="18" customHeight="1" thickBot="1">
      <c r="A31" s="29" t="s">
        <v>148</v>
      </c>
      <c r="B31" s="70">
        <f t="shared" si="4"/>
        <v>8800</v>
      </c>
      <c r="C31" s="77">
        <f>'酒田･飽海・東田川'!D25</f>
        <v>5650</v>
      </c>
      <c r="D31" s="77">
        <f>'酒田･飽海・東田川'!H25</f>
        <v>1100</v>
      </c>
      <c r="E31" s="77">
        <f>'酒田･飽海・東田川'!L25</f>
        <v>1800</v>
      </c>
      <c r="F31" s="77"/>
      <c r="G31" s="77">
        <f>'酒田･飽海・東田川'!T25</f>
        <v>250</v>
      </c>
      <c r="H31" s="78"/>
    </row>
    <row r="32" spans="1:8" ht="18" customHeight="1" thickBot="1">
      <c r="A32" s="17" t="s">
        <v>149</v>
      </c>
      <c r="B32" s="74">
        <f aca="true" t="shared" si="5" ref="B32:H32">SUM(B24:B31)</f>
        <v>66350</v>
      </c>
      <c r="C32" s="74">
        <f t="shared" si="5"/>
        <v>49950</v>
      </c>
      <c r="D32" s="74">
        <f t="shared" si="5"/>
        <v>8450</v>
      </c>
      <c r="E32" s="74">
        <f t="shared" si="5"/>
        <v>6200</v>
      </c>
      <c r="F32" s="74">
        <f t="shared" si="5"/>
        <v>800</v>
      </c>
      <c r="G32" s="74">
        <f t="shared" si="5"/>
        <v>950</v>
      </c>
      <c r="H32" s="74">
        <f t="shared" si="5"/>
        <v>0</v>
      </c>
    </row>
    <row r="33" spans="1:8" ht="15" customHeight="1">
      <c r="A33" s="18"/>
      <c r="B33" s="26"/>
      <c r="C33" s="26"/>
      <c r="D33" s="26"/>
      <c r="E33" s="26"/>
      <c r="F33" s="26"/>
      <c r="G33" s="26"/>
      <c r="H33" s="26"/>
    </row>
    <row r="34" ht="15" customHeight="1">
      <c r="A34" s="27" t="s">
        <v>299</v>
      </c>
    </row>
    <row r="35" spans="1:8" ht="15" customHeight="1">
      <c r="A35" s="27" t="s">
        <v>300</v>
      </c>
      <c r="E35" s="28"/>
      <c r="F35" s="59"/>
      <c r="G35" s="505" t="s">
        <v>313</v>
      </c>
      <c r="H35" s="505"/>
    </row>
  </sheetData>
  <sheetProtection password="C43D" sheet="1"/>
  <mergeCells count="11">
    <mergeCell ref="E3:E4"/>
    <mergeCell ref="A3:A5"/>
    <mergeCell ref="F3:F4"/>
    <mergeCell ref="G35:H35"/>
    <mergeCell ref="D3:D4"/>
    <mergeCell ref="H3:H4"/>
    <mergeCell ref="C1:F1"/>
    <mergeCell ref="B3:B4"/>
    <mergeCell ref="C3:C4"/>
    <mergeCell ref="G3:G4"/>
    <mergeCell ref="G2:H2"/>
  </mergeCells>
  <printOptions/>
  <pageMargins left="1.23" right="0.7874015748031497" top="0.4330708661417323" bottom="0.35433070866141736" header="0.5118110236220472" footer="0.196850393700787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4"/>
  <sheetViews>
    <sheetView showZero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2.375" style="5" bestFit="1" customWidth="1"/>
    <col min="2" max="2" width="7.25390625" style="5" customWidth="1"/>
    <col min="3" max="3" width="10.00390625" style="2" bestFit="1" customWidth="1"/>
    <col min="4" max="4" width="6.75390625" style="5" bestFit="1" customWidth="1"/>
    <col min="5" max="5" width="8.875" style="5" bestFit="1" customWidth="1"/>
    <col min="6" max="6" width="8.75390625" style="2" customWidth="1"/>
    <col min="7" max="7" width="10.00390625" style="5" customWidth="1"/>
    <col min="8" max="8" width="6.75390625" style="2" bestFit="1" customWidth="1"/>
    <col min="9" max="9" width="8.875" style="5" customWidth="1"/>
    <col min="10" max="10" width="8.75390625" style="5" customWidth="1"/>
    <col min="11" max="11" width="10.00390625" style="5" customWidth="1"/>
    <col min="12" max="12" width="6.75390625" style="2" bestFit="1" customWidth="1"/>
    <col min="13" max="13" width="8.875" style="5" customWidth="1"/>
    <col min="14" max="14" width="8.75390625" style="5" customWidth="1"/>
    <col min="15" max="15" width="10.00390625" style="5" customWidth="1"/>
    <col min="16" max="16" width="6.75390625" style="2" bestFit="1" customWidth="1"/>
    <col min="17" max="17" width="8.875" style="5" customWidth="1"/>
    <col min="18" max="18" width="8.75390625" style="5" customWidth="1"/>
    <col min="19" max="19" width="10.00390625" style="5" customWidth="1"/>
    <col min="20" max="20" width="6.75390625" style="2" customWidth="1"/>
    <col min="21" max="21" width="8.875" style="5" customWidth="1"/>
    <col min="22" max="22" width="8.75390625" style="5" customWidth="1"/>
    <col min="23" max="16384" width="9.00390625" style="212" customWidth="1"/>
  </cols>
  <sheetData>
    <row r="1" spans="2:14" ht="13.5">
      <c r="B1" s="211"/>
      <c r="I1" s="591" t="s">
        <v>281</v>
      </c>
      <c r="J1" s="591"/>
      <c r="K1" s="591"/>
      <c r="L1" s="591"/>
      <c r="M1" s="591"/>
      <c r="N1" s="591"/>
    </row>
    <row r="2" spans="9:22" ht="14.25" thickBot="1">
      <c r="I2" s="592"/>
      <c r="J2" s="592"/>
      <c r="K2" s="592"/>
      <c r="L2" s="592"/>
      <c r="M2" s="592"/>
      <c r="N2" s="592"/>
      <c r="U2" s="590" t="s">
        <v>374</v>
      </c>
      <c r="V2" s="590"/>
    </row>
    <row r="3" spans="1:22" s="215" customFormat="1" ht="17.25" customHeight="1">
      <c r="A3" s="564"/>
      <c r="B3" s="565"/>
      <c r="C3" s="566" t="s">
        <v>12</v>
      </c>
      <c r="D3" s="567"/>
      <c r="E3" s="567"/>
      <c r="F3" s="567"/>
      <c r="G3" s="568" t="s">
        <v>0</v>
      </c>
      <c r="H3" s="569"/>
      <c r="I3" s="570"/>
      <c r="J3" s="568" t="s">
        <v>258</v>
      </c>
      <c r="K3" s="567"/>
      <c r="L3" s="593"/>
      <c r="M3" s="213" t="s">
        <v>108</v>
      </c>
      <c r="N3" s="608" t="s">
        <v>246</v>
      </c>
      <c r="O3" s="594">
        <f>O5+'天童･東根・村山・寒河江・西村山'!O5+'尾花沢・北村山・新庄・最上'!O5+'米沢･南陽・長井・東置賜・西置賜'!O5+'酒田･飽海・東田川'!O5+'鶴岡'!O5</f>
        <v>0</v>
      </c>
      <c r="P3" s="595"/>
      <c r="Q3" s="596"/>
      <c r="R3" s="568" t="s">
        <v>259</v>
      </c>
      <c r="S3" s="567"/>
      <c r="T3" s="567"/>
      <c r="U3" s="593"/>
      <c r="V3" s="214" t="s">
        <v>1</v>
      </c>
    </row>
    <row r="4" spans="1:22" s="215" customFormat="1" ht="17.25" customHeight="1">
      <c r="A4" s="579" t="s">
        <v>13</v>
      </c>
      <c r="B4" s="578"/>
      <c r="C4" s="580"/>
      <c r="D4" s="581"/>
      <c r="E4" s="581"/>
      <c r="F4" s="582"/>
      <c r="G4" s="599"/>
      <c r="H4" s="600"/>
      <c r="I4" s="601"/>
      <c r="J4" s="544"/>
      <c r="K4" s="603"/>
      <c r="L4" s="604"/>
      <c r="M4" s="555"/>
      <c r="N4" s="609"/>
      <c r="O4" s="597"/>
      <c r="P4" s="597"/>
      <c r="Q4" s="598"/>
      <c r="R4" s="544"/>
      <c r="S4" s="545"/>
      <c r="T4" s="546"/>
      <c r="U4" s="547"/>
      <c r="V4" s="586"/>
    </row>
    <row r="5" spans="1:22" s="215" customFormat="1" ht="17.25" customHeight="1">
      <c r="A5" s="577" t="s">
        <v>282</v>
      </c>
      <c r="B5" s="578"/>
      <c r="C5" s="583"/>
      <c r="D5" s="584"/>
      <c r="E5" s="584"/>
      <c r="F5" s="585"/>
      <c r="G5" s="602"/>
      <c r="H5" s="584"/>
      <c r="I5" s="585"/>
      <c r="J5" s="605"/>
      <c r="K5" s="606"/>
      <c r="L5" s="607"/>
      <c r="M5" s="556"/>
      <c r="N5" s="216" t="s">
        <v>14</v>
      </c>
      <c r="O5" s="552">
        <f>E26+I26+M26+Q26+U26+E30+I30+M30+Q30+U30+E33+I33+M33+Q33+U33</f>
        <v>0</v>
      </c>
      <c r="P5" s="553"/>
      <c r="Q5" s="554"/>
      <c r="R5" s="548"/>
      <c r="S5" s="549"/>
      <c r="T5" s="550"/>
      <c r="U5" s="551"/>
      <c r="V5" s="587"/>
    </row>
    <row r="6" spans="1:22" s="215" customFormat="1" ht="17.25" customHeight="1">
      <c r="A6" s="571"/>
      <c r="B6" s="572"/>
      <c r="C6" s="573" t="s">
        <v>106</v>
      </c>
      <c r="D6" s="575"/>
      <c r="E6" s="575"/>
      <c r="F6" s="575"/>
      <c r="G6" s="538" t="s">
        <v>105</v>
      </c>
      <c r="H6" s="534"/>
      <c r="I6" s="534"/>
      <c r="J6" s="534"/>
      <c r="K6" s="535"/>
      <c r="L6" s="538" t="s">
        <v>104</v>
      </c>
      <c r="M6" s="217" t="s">
        <v>247</v>
      </c>
      <c r="N6" s="562"/>
      <c r="O6" s="563"/>
      <c r="P6" s="540" t="s">
        <v>367</v>
      </c>
      <c r="Q6" s="541"/>
      <c r="R6" s="218" t="s">
        <v>164</v>
      </c>
      <c r="S6" s="542"/>
      <c r="T6" s="542"/>
      <c r="U6" s="542"/>
      <c r="V6" s="543"/>
    </row>
    <row r="7" spans="1:22" s="215" customFormat="1" ht="17.25" customHeight="1" thickBot="1">
      <c r="A7" s="219"/>
      <c r="B7" s="220"/>
      <c r="C7" s="574"/>
      <c r="D7" s="576"/>
      <c r="E7" s="576"/>
      <c r="F7" s="576"/>
      <c r="G7" s="539"/>
      <c r="H7" s="536"/>
      <c r="I7" s="536"/>
      <c r="J7" s="536"/>
      <c r="K7" s="537"/>
      <c r="L7" s="539"/>
      <c r="M7" s="221" t="s">
        <v>107</v>
      </c>
      <c r="N7" s="557"/>
      <c r="O7" s="558"/>
      <c r="P7" s="559"/>
      <c r="Q7" s="222" t="s">
        <v>229</v>
      </c>
      <c r="R7" s="560"/>
      <c r="S7" s="561"/>
      <c r="T7" s="223" t="s">
        <v>230</v>
      </c>
      <c r="U7" s="588"/>
      <c r="V7" s="589"/>
    </row>
    <row r="8" spans="1:22" s="226" customFormat="1" ht="24.75" customHeight="1" thickBot="1">
      <c r="A8" s="224"/>
      <c r="B8" s="225"/>
      <c r="C8" s="529" t="s">
        <v>159</v>
      </c>
      <c r="D8" s="530"/>
      <c r="E8" s="530"/>
      <c r="F8" s="531"/>
      <c r="G8" s="529" t="s">
        <v>136</v>
      </c>
      <c r="H8" s="530"/>
      <c r="I8" s="530"/>
      <c r="J8" s="531"/>
      <c r="K8" s="529" t="s">
        <v>137</v>
      </c>
      <c r="L8" s="530"/>
      <c r="M8" s="530"/>
      <c r="N8" s="531"/>
      <c r="O8" s="529" t="s">
        <v>138</v>
      </c>
      <c r="P8" s="530"/>
      <c r="Q8" s="530"/>
      <c r="R8" s="531"/>
      <c r="S8" s="529" t="s">
        <v>161</v>
      </c>
      <c r="T8" s="530"/>
      <c r="U8" s="530"/>
      <c r="V8" s="531"/>
    </row>
    <row r="9" spans="1:22" ht="17.25" customHeight="1" thickBot="1">
      <c r="A9" s="524" t="s">
        <v>117</v>
      </c>
      <c r="B9" s="525"/>
      <c r="C9" s="227" t="s">
        <v>160</v>
      </c>
      <c r="D9" s="228" t="s">
        <v>283</v>
      </c>
      <c r="E9" s="229" t="s">
        <v>301</v>
      </c>
      <c r="F9" s="230" t="s">
        <v>163</v>
      </c>
      <c r="G9" s="231" t="s">
        <v>160</v>
      </c>
      <c r="H9" s="228" t="s">
        <v>283</v>
      </c>
      <c r="I9" s="229" t="s">
        <v>301</v>
      </c>
      <c r="J9" s="230" t="s">
        <v>163</v>
      </c>
      <c r="K9" s="231" t="s">
        <v>160</v>
      </c>
      <c r="L9" s="228" t="s">
        <v>283</v>
      </c>
      <c r="M9" s="229" t="s">
        <v>301</v>
      </c>
      <c r="N9" s="230" t="s">
        <v>163</v>
      </c>
      <c r="O9" s="231" t="s">
        <v>160</v>
      </c>
      <c r="P9" s="228" t="s">
        <v>283</v>
      </c>
      <c r="Q9" s="229" t="s">
        <v>301</v>
      </c>
      <c r="R9" s="230" t="s">
        <v>163</v>
      </c>
      <c r="S9" s="231" t="s">
        <v>160</v>
      </c>
      <c r="T9" s="228" t="s">
        <v>283</v>
      </c>
      <c r="U9" s="229" t="s">
        <v>301</v>
      </c>
      <c r="V9" s="230" t="s">
        <v>163</v>
      </c>
    </row>
    <row r="10" spans="1:22" ht="17.25" customHeight="1">
      <c r="A10" s="513" t="s">
        <v>17</v>
      </c>
      <c r="B10" s="514"/>
      <c r="C10" s="232" t="s">
        <v>264</v>
      </c>
      <c r="D10" s="233">
        <v>4400</v>
      </c>
      <c r="E10" s="81"/>
      <c r="F10" s="82"/>
      <c r="G10" s="137" t="s">
        <v>133</v>
      </c>
      <c r="H10" s="138">
        <v>3000</v>
      </c>
      <c r="I10" s="81"/>
      <c r="J10" s="82"/>
      <c r="K10" s="235" t="s">
        <v>265</v>
      </c>
      <c r="L10" s="236">
        <v>3400</v>
      </c>
      <c r="M10" s="81"/>
      <c r="N10" s="82"/>
      <c r="O10" s="237" t="s">
        <v>129</v>
      </c>
      <c r="P10" s="236">
        <v>1850</v>
      </c>
      <c r="Q10" s="81"/>
      <c r="R10" s="82"/>
      <c r="S10" s="238" t="s">
        <v>21</v>
      </c>
      <c r="T10" s="239">
        <v>1300</v>
      </c>
      <c r="U10" s="81"/>
      <c r="V10" s="83"/>
    </row>
    <row r="11" spans="1:22" ht="17.25" customHeight="1">
      <c r="A11" s="522"/>
      <c r="B11" s="523"/>
      <c r="C11" s="241" t="s">
        <v>245</v>
      </c>
      <c r="D11" s="242">
        <v>3100</v>
      </c>
      <c r="E11" s="81"/>
      <c r="F11" s="83"/>
      <c r="G11" s="243" t="s">
        <v>130</v>
      </c>
      <c r="H11" s="244">
        <v>3800</v>
      </c>
      <c r="I11" s="81"/>
      <c r="J11" s="83"/>
      <c r="K11" s="245" t="s">
        <v>266</v>
      </c>
      <c r="L11" s="244">
        <v>7000</v>
      </c>
      <c r="M11" s="81"/>
      <c r="N11" s="83"/>
      <c r="O11" s="243" t="s">
        <v>130</v>
      </c>
      <c r="P11" s="244">
        <v>1200</v>
      </c>
      <c r="Q11" s="81"/>
      <c r="R11" s="83"/>
      <c r="S11" s="243" t="s">
        <v>261</v>
      </c>
      <c r="T11" s="244">
        <v>300</v>
      </c>
      <c r="U11" s="81"/>
      <c r="V11" s="83"/>
    </row>
    <row r="12" spans="1:22" ht="17.25" customHeight="1">
      <c r="A12" s="522"/>
      <c r="B12" s="523"/>
      <c r="C12" s="241" t="s">
        <v>248</v>
      </c>
      <c r="D12" s="242">
        <v>7150</v>
      </c>
      <c r="E12" s="81"/>
      <c r="F12" s="83"/>
      <c r="G12" s="243" t="s">
        <v>131</v>
      </c>
      <c r="H12" s="244">
        <v>3100</v>
      </c>
      <c r="I12" s="81"/>
      <c r="J12" s="83"/>
      <c r="K12" s="245" t="s">
        <v>267</v>
      </c>
      <c r="L12" s="244">
        <v>3000</v>
      </c>
      <c r="M12" s="81"/>
      <c r="N12" s="83"/>
      <c r="O12" s="243" t="s">
        <v>131</v>
      </c>
      <c r="P12" s="244">
        <v>1300</v>
      </c>
      <c r="Q12" s="81"/>
      <c r="R12" s="83"/>
      <c r="S12" s="243" t="s">
        <v>22</v>
      </c>
      <c r="T12" s="244">
        <v>550</v>
      </c>
      <c r="U12" s="81"/>
      <c r="V12" s="83"/>
    </row>
    <row r="13" spans="1:22" ht="17.25" customHeight="1">
      <c r="A13" s="522"/>
      <c r="B13" s="523"/>
      <c r="C13" s="241" t="s">
        <v>249</v>
      </c>
      <c r="D13" s="242">
        <v>3000</v>
      </c>
      <c r="E13" s="81"/>
      <c r="F13" s="83"/>
      <c r="G13" s="243" t="s">
        <v>132</v>
      </c>
      <c r="H13" s="244">
        <v>2000</v>
      </c>
      <c r="I13" s="81"/>
      <c r="J13" s="83"/>
      <c r="K13" s="245" t="s">
        <v>268</v>
      </c>
      <c r="L13" s="244">
        <v>3700</v>
      </c>
      <c r="M13" s="81"/>
      <c r="N13" s="83"/>
      <c r="O13" s="243" t="s">
        <v>132</v>
      </c>
      <c r="P13" s="244">
        <v>1200</v>
      </c>
      <c r="Q13" s="81"/>
      <c r="R13" s="83"/>
      <c r="S13" s="243" t="s">
        <v>23</v>
      </c>
      <c r="T13" s="244">
        <v>1150</v>
      </c>
      <c r="U13" s="81"/>
      <c r="V13" s="83"/>
    </row>
    <row r="14" spans="1:22" ht="17.25" customHeight="1">
      <c r="A14" s="522"/>
      <c r="B14" s="523"/>
      <c r="C14" s="241" t="s">
        <v>228</v>
      </c>
      <c r="D14" s="242">
        <v>5150</v>
      </c>
      <c r="E14" s="81"/>
      <c r="F14" s="83"/>
      <c r="G14" s="246" t="s">
        <v>260</v>
      </c>
      <c r="H14" s="143">
        <v>1600</v>
      </c>
      <c r="I14" s="81"/>
      <c r="J14" s="83"/>
      <c r="K14" s="247"/>
      <c r="L14" s="239"/>
      <c r="M14" s="467"/>
      <c r="N14" s="240"/>
      <c r="O14" s="243" t="s">
        <v>15</v>
      </c>
      <c r="P14" s="244">
        <v>500</v>
      </c>
      <c r="Q14" s="81"/>
      <c r="R14" s="83"/>
      <c r="S14" s="243" t="s">
        <v>24</v>
      </c>
      <c r="T14" s="244">
        <v>400</v>
      </c>
      <c r="U14" s="81"/>
      <c r="V14" s="83"/>
    </row>
    <row r="15" spans="1:22" ht="17.25" customHeight="1">
      <c r="A15" s="522"/>
      <c r="B15" s="523"/>
      <c r="C15" s="249" t="s">
        <v>315</v>
      </c>
      <c r="D15" s="242">
        <v>3800</v>
      </c>
      <c r="E15" s="81"/>
      <c r="F15" s="83"/>
      <c r="G15" s="250"/>
      <c r="H15" s="239"/>
      <c r="I15" s="467"/>
      <c r="J15" s="240"/>
      <c r="K15" s="250"/>
      <c r="L15" s="244"/>
      <c r="M15" s="467"/>
      <c r="N15" s="240"/>
      <c r="O15" s="243" t="s">
        <v>16</v>
      </c>
      <c r="P15" s="244">
        <v>600</v>
      </c>
      <c r="Q15" s="81"/>
      <c r="R15" s="83"/>
      <c r="S15" s="243" t="s">
        <v>25</v>
      </c>
      <c r="T15" s="244">
        <v>150</v>
      </c>
      <c r="U15" s="81"/>
      <c r="V15" s="83"/>
    </row>
    <row r="16" spans="1:22" ht="17.25" customHeight="1">
      <c r="A16" s="522"/>
      <c r="B16" s="523"/>
      <c r="C16" s="241" t="s">
        <v>250</v>
      </c>
      <c r="D16" s="242">
        <v>2250</v>
      </c>
      <c r="E16" s="81"/>
      <c r="F16" s="83"/>
      <c r="G16" s="250"/>
      <c r="H16" s="244"/>
      <c r="I16" s="467"/>
      <c r="J16" s="240"/>
      <c r="K16" s="250"/>
      <c r="L16" s="244"/>
      <c r="M16" s="467"/>
      <c r="N16" s="240"/>
      <c r="O16" s="243"/>
      <c r="P16" s="239"/>
      <c r="Q16" s="467"/>
      <c r="R16" s="240"/>
      <c r="S16" s="251"/>
      <c r="T16" s="252"/>
      <c r="U16" s="253"/>
      <c r="V16" s="254"/>
    </row>
    <row r="17" spans="1:22" ht="17.25" customHeight="1">
      <c r="A17" s="522"/>
      <c r="B17" s="523"/>
      <c r="C17" s="241" t="s">
        <v>251</v>
      </c>
      <c r="D17" s="242">
        <v>2200</v>
      </c>
      <c r="E17" s="81"/>
      <c r="F17" s="83"/>
      <c r="G17" s="250"/>
      <c r="H17" s="244"/>
      <c r="I17" s="467"/>
      <c r="J17" s="240"/>
      <c r="K17" s="250"/>
      <c r="L17" s="244"/>
      <c r="M17" s="467"/>
      <c r="N17" s="240"/>
      <c r="O17" s="250"/>
      <c r="P17" s="244"/>
      <c r="Q17" s="467"/>
      <c r="R17" s="240"/>
      <c r="S17" s="255"/>
      <c r="T17" s="256"/>
      <c r="U17" s="473"/>
      <c r="V17" s="257"/>
    </row>
    <row r="18" spans="1:22" ht="17.25" customHeight="1">
      <c r="A18" s="522"/>
      <c r="B18" s="523"/>
      <c r="C18" s="241" t="s">
        <v>269</v>
      </c>
      <c r="D18" s="242">
        <v>1800</v>
      </c>
      <c r="E18" s="81"/>
      <c r="F18" s="83"/>
      <c r="G18" s="250"/>
      <c r="H18" s="244"/>
      <c r="I18" s="258"/>
      <c r="J18" s="240"/>
      <c r="K18" s="250"/>
      <c r="L18" s="244"/>
      <c r="M18" s="258"/>
      <c r="N18" s="240"/>
      <c r="O18" s="250"/>
      <c r="P18" s="244"/>
      <c r="Q18" s="467"/>
      <c r="R18" s="240"/>
      <c r="S18" s="519" t="s">
        <v>162</v>
      </c>
      <c r="T18" s="520"/>
      <c r="U18" s="520"/>
      <c r="V18" s="521"/>
    </row>
    <row r="19" spans="1:22" ht="17.25" customHeight="1">
      <c r="A19" s="522"/>
      <c r="B19" s="523"/>
      <c r="C19" s="241" t="s">
        <v>252</v>
      </c>
      <c r="D19" s="242">
        <v>2600</v>
      </c>
      <c r="E19" s="81"/>
      <c r="F19" s="83"/>
      <c r="G19" s="250"/>
      <c r="H19" s="244"/>
      <c r="I19" s="467"/>
      <c r="J19" s="240"/>
      <c r="K19" s="250"/>
      <c r="L19" s="244"/>
      <c r="M19" s="467"/>
      <c r="N19" s="240"/>
      <c r="O19" s="250"/>
      <c r="P19" s="244"/>
      <c r="Q19" s="467"/>
      <c r="R19" s="240"/>
      <c r="S19" s="238" t="s">
        <v>4</v>
      </c>
      <c r="T19" s="259">
        <v>800</v>
      </c>
      <c r="U19" s="81"/>
      <c r="V19" s="83"/>
    </row>
    <row r="20" spans="1:22" ht="17.25" customHeight="1">
      <c r="A20" s="522"/>
      <c r="B20" s="523"/>
      <c r="C20" s="241" t="s">
        <v>253</v>
      </c>
      <c r="D20" s="242">
        <v>1750</v>
      </c>
      <c r="E20" s="81"/>
      <c r="F20" s="83"/>
      <c r="G20" s="250"/>
      <c r="H20" s="244"/>
      <c r="I20" s="467"/>
      <c r="J20" s="240"/>
      <c r="K20" s="260"/>
      <c r="L20" s="261"/>
      <c r="M20" s="467"/>
      <c r="N20" s="240"/>
      <c r="O20" s="250"/>
      <c r="P20" s="244"/>
      <c r="Q20" s="467"/>
      <c r="R20" s="240"/>
      <c r="S20" s="262"/>
      <c r="T20" s="244"/>
      <c r="U20" s="470"/>
      <c r="V20" s="240"/>
    </row>
    <row r="21" spans="1:22" ht="17.25" customHeight="1">
      <c r="A21" s="522"/>
      <c r="B21" s="523"/>
      <c r="C21" s="249" t="s">
        <v>254</v>
      </c>
      <c r="D21" s="263">
        <v>3150</v>
      </c>
      <c r="E21" s="81"/>
      <c r="F21" s="83"/>
      <c r="G21" s="250"/>
      <c r="H21" s="244"/>
      <c r="I21" s="467"/>
      <c r="J21" s="240"/>
      <c r="K21" s="260"/>
      <c r="L21" s="261"/>
      <c r="M21" s="467"/>
      <c r="N21" s="240"/>
      <c r="O21" s="250"/>
      <c r="P21" s="244"/>
      <c r="Q21" s="467"/>
      <c r="R21" s="240"/>
      <c r="S21" s="262"/>
      <c r="T21" s="244"/>
      <c r="U21" s="470"/>
      <c r="V21" s="240"/>
    </row>
    <row r="22" spans="1:22" ht="17.25" customHeight="1">
      <c r="A22" s="522"/>
      <c r="B22" s="523"/>
      <c r="C22" s="241" t="s">
        <v>18</v>
      </c>
      <c r="D22" s="242">
        <v>2050</v>
      </c>
      <c r="E22" s="81"/>
      <c r="F22" s="83"/>
      <c r="G22" s="250"/>
      <c r="H22" s="244"/>
      <c r="I22" s="258"/>
      <c r="J22" s="240"/>
      <c r="K22" s="250"/>
      <c r="L22" s="244"/>
      <c r="M22" s="258"/>
      <c r="N22" s="240"/>
      <c r="O22" s="250"/>
      <c r="P22" s="244"/>
      <c r="Q22" s="258"/>
      <c r="R22" s="240"/>
      <c r="S22" s="262"/>
      <c r="T22" s="244"/>
      <c r="U22" s="264"/>
      <c r="V22" s="240"/>
    </row>
    <row r="23" spans="1:22" ht="17.25" customHeight="1">
      <c r="A23" s="522"/>
      <c r="B23" s="523"/>
      <c r="C23" s="241"/>
      <c r="D23" s="242"/>
      <c r="E23" s="468"/>
      <c r="F23" s="240"/>
      <c r="G23" s="250"/>
      <c r="H23" s="244"/>
      <c r="I23" s="258"/>
      <c r="J23" s="240"/>
      <c r="K23" s="250"/>
      <c r="L23" s="244"/>
      <c r="M23" s="258"/>
      <c r="N23" s="240"/>
      <c r="O23" s="250"/>
      <c r="P23" s="244"/>
      <c r="Q23" s="258"/>
      <c r="R23" s="240"/>
      <c r="S23" s="262"/>
      <c r="T23" s="244"/>
      <c r="U23" s="264"/>
      <c r="V23" s="240"/>
    </row>
    <row r="24" spans="1:22" ht="17.25" customHeight="1">
      <c r="A24" s="522"/>
      <c r="B24" s="523"/>
      <c r="C24" s="265"/>
      <c r="D24" s="266"/>
      <c r="E24" s="468"/>
      <c r="F24" s="267"/>
      <c r="G24" s="250"/>
      <c r="H24" s="261"/>
      <c r="I24" s="258"/>
      <c r="J24" s="240"/>
      <c r="K24" s="250"/>
      <c r="L24" s="244"/>
      <c r="M24" s="467"/>
      <c r="N24" s="240"/>
      <c r="O24" s="250"/>
      <c r="P24" s="244"/>
      <c r="Q24" s="258"/>
      <c r="R24" s="240"/>
      <c r="S24" s="262"/>
      <c r="T24" s="244"/>
      <c r="U24" s="264"/>
      <c r="V24" s="240"/>
    </row>
    <row r="25" spans="1:22" ht="17.25" customHeight="1" thickBot="1">
      <c r="A25" s="515"/>
      <c r="B25" s="516"/>
      <c r="C25" s="268"/>
      <c r="D25" s="269"/>
      <c r="E25" s="468"/>
      <c r="F25" s="270"/>
      <c r="G25" s="271"/>
      <c r="H25" s="272"/>
      <c r="I25" s="274"/>
      <c r="J25" s="270"/>
      <c r="K25" s="271"/>
      <c r="L25" s="273"/>
      <c r="M25" s="274"/>
      <c r="N25" s="270"/>
      <c r="O25" s="271"/>
      <c r="P25" s="273"/>
      <c r="Q25" s="274"/>
      <c r="R25" s="270"/>
      <c r="S25" s="275"/>
      <c r="T25" s="273"/>
      <c r="U25" s="276"/>
      <c r="V25" s="270"/>
    </row>
    <row r="26" spans="1:22" ht="17.25" customHeight="1" thickBot="1" thickTop="1">
      <c r="A26" s="532">
        <f>D26+H26+L26+P26+T26</f>
        <v>84300</v>
      </c>
      <c r="B26" s="533"/>
      <c r="C26" s="277" t="s">
        <v>8</v>
      </c>
      <c r="D26" s="278">
        <f>SUM(D10:D25)</f>
        <v>42400</v>
      </c>
      <c r="E26" s="87">
        <f>SUM(E10:E22)</f>
        <v>0</v>
      </c>
      <c r="F26" s="209"/>
      <c r="G26" s="279" t="s">
        <v>8</v>
      </c>
      <c r="H26" s="280">
        <f>SUM(H10:H25)</f>
        <v>13500</v>
      </c>
      <c r="I26" s="87">
        <f>SUM(I10:I14)</f>
        <v>0</v>
      </c>
      <c r="J26" s="209"/>
      <c r="K26" s="279" t="s">
        <v>8</v>
      </c>
      <c r="L26" s="280">
        <f>SUM(L10:L25)</f>
        <v>17100</v>
      </c>
      <c r="M26" s="87">
        <f>SUM(M10:M13)</f>
        <v>0</v>
      </c>
      <c r="N26" s="209"/>
      <c r="O26" s="279" t="s">
        <v>8</v>
      </c>
      <c r="P26" s="280">
        <f>SUM(P10:P25)</f>
        <v>6650</v>
      </c>
      <c r="Q26" s="87">
        <f>SUM(Q10:Q15)</f>
        <v>0</v>
      </c>
      <c r="R26" s="209"/>
      <c r="S26" s="279" t="s">
        <v>8</v>
      </c>
      <c r="T26" s="280">
        <f>SUM(T10:T15,T19)</f>
        <v>4650</v>
      </c>
      <c r="U26" s="87">
        <f>SUM(U10:U15,U19)</f>
        <v>0</v>
      </c>
      <c r="V26" s="209"/>
    </row>
    <row r="27" spans="1:22" ht="17.25" customHeight="1">
      <c r="A27" s="526" t="s">
        <v>27</v>
      </c>
      <c r="B27" s="281" t="s">
        <v>28</v>
      </c>
      <c r="C27" s="237" t="s">
        <v>29</v>
      </c>
      <c r="D27" s="236">
        <v>1950</v>
      </c>
      <c r="E27" s="81"/>
      <c r="F27" s="82"/>
      <c r="G27" s="237" t="s">
        <v>29</v>
      </c>
      <c r="H27" s="236">
        <v>700</v>
      </c>
      <c r="I27" s="81"/>
      <c r="J27" s="82"/>
      <c r="K27" s="237" t="s">
        <v>29</v>
      </c>
      <c r="L27" s="236">
        <v>350</v>
      </c>
      <c r="M27" s="81"/>
      <c r="N27" s="82"/>
      <c r="O27" s="237" t="s">
        <v>29</v>
      </c>
      <c r="P27" s="236">
        <v>300</v>
      </c>
      <c r="Q27" s="81"/>
      <c r="R27" s="82"/>
      <c r="S27" s="238" t="s">
        <v>30</v>
      </c>
      <c r="T27" s="239">
        <v>50</v>
      </c>
      <c r="U27" s="441"/>
      <c r="V27" s="442"/>
    </row>
    <row r="28" spans="1:22" ht="17.25" customHeight="1">
      <c r="A28" s="527"/>
      <c r="B28" s="282" t="s">
        <v>31</v>
      </c>
      <c r="C28" s="243" t="s">
        <v>32</v>
      </c>
      <c r="D28" s="244">
        <v>2600</v>
      </c>
      <c r="E28" s="81"/>
      <c r="F28" s="83"/>
      <c r="G28" s="243" t="s">
        <v>32</v>
      </c>
      <c r="H28" s="244">
        <v>600</v>
      </c>
      <c r="I28" s="81"/>
      <c r="J28" s="83"/>
      <c r="K28" s="243" t="s">
        <v>32</v>
      </c>
      <c r="L28" s="244">
        <v>350</v>
      </c>
      <c r="M28" s="81"/>
      <c r="N28" s="83"/>
      <c r="O28" s="243" t="s">
        <v>32</v>
      </c>
      <c r="P28" s="244">
        <v>200</v>
      </c>
      <c r="Q28" s="81"/>
      <c r="R28" s="83"/>
      <c r="S28" s="243" t="s">
        <v>33</v>
      </c>
      <c r="T28" s="244">
        <v>100</v>
      </c>
      <c r="U28" s="85"/>
      <c r="V28" s="86"/>
    </row>
    <row r="29" spans="1:22" ht="17.25" customHeight="1" thickBot="1">
      <c r="A29" s="528"/>
      <c r="B29" s="282"/>
      <c r="C29" s="271"/>
      <c r="D29" s="273"/>
      <c r="E29" s="469"/>
      <c r="F29" s="270"/>
      <c r="G29" s="271"/>
      <c r="H29" s="273"/>
      <c r="I29" s="471"/>
      <c r="J29" s="270"/>
      <c r="K29" s="271"/>
      <c r="L29" s="273"/>
      <c r="M29" s="471"/>
      <c r="N29" s="270"/>
      <c r="O29" s="271"/>
      <c r="P29" s="273"/>
      <c r="Q29" s="471"/>
      <c r="R29" s="270"/>
      <c r="S29" s="284"/>
      <c r="T29" s="285"/>
      <c r="U29" s="472"/>
      <c r="V29" s="286"/>
    </row>
    <row r="30" spans="1:22" ht="17.25" customHeight="1" thickBot="1" thickTop="1">
      <c r="A30" s="532">
        <f>D30+H30+L30+P30+T30</f>
        <v>7200</v>
      </c>
      <c r="B30" s="533"/>
      <c r="C30" s="279" t="s">
        <v>8</v>
      </c>
      <c r="D30" s="280">
        <f>SUM(D27:D29)</f>
        <v>4550</v>
      </c>
      <c r="E30" s="87">
        <f>SUM(E27:E28)</f>
        <v>0</v>
      </c>
      <c r="F30" s="209"/>
      <c r="G30" s="279" t="s">
        <v>8</v>
      </c>
      <c r="H30" s="280">
        <f>SUM(H27:H29)</f>
        <v>1300</v>
      </c>
      <c r="I30" s="87">
        <f>SUM(I27:I28)</f>
        <v>0</v>
      </c>
      <c r="J30" s="209"/>
      <c r="K30" s="279" t="s">
        <v>8</v>
      </c>
      <c r="L30" s="280">
        <f>SUM(L27:L29)</f>
        <v>700</v>
      </c>
      <c r="M30" s="87">
        <f>SUM(M27:M28)</f>
        <v>0</v>
      </c>
      <c r="N30" s="209"/>
      <c r="O30" s="279" t="s">
        <v>8</v>
      </c>
      <c r="P30" s="280">
        <f>SUM(P27:P29)</f>
        <v>500</v>
      </c>
      <c r="Q30" s="87">
        <f>SUM(Q27:Q28)</f>
        <v>0</v>
      </c>
      <c r="R30" s="209"/>
      <c r="S30" s="279" t="s">
        <v>8</v>
      </c>
      <c r="T30" s="280">
        <f>SUM(T27:T29)</f>
        <v>150</v>
      </c>
      <c r="U30" s="87">
        <f>SUM(U27:U28)</f>
        <v>0</v>
      </c>
      <c r="V30" s="88">
        <f>SUM(V27:V28)</f>
        <v>0</v>
      </c>
    </row>
    <row r="31" spans="1:22" ht="17.25" customHeight="1">
      <c r="A31" s="513" t="s">
        <v>20</v>
      </c>
      <c r="B31" s="514"/>
      <c r="C31" s="237" t="s">
        <v>19</v>
      </c>
      <c r="D31" s="236">
        <v>3000</v>
      </c>
      <c r="E31" s="81"/>
      <c r="F31" s="82"/>
      <c r="G31" s="237" t="s">
        <v>19</v>
      </c>
      <c r="H31" s="236">
        <v>1250</v>
      </c>
      <c r="I31" s="81"/>
      <c r="J31" s="82"/>
      <c r="K31" s="237" t="s">
        <v>19</v>
      </c>
      <c r="L31" s="236">
        <v>1700</v>
      </c>
      <c r="M31" s="81"/>
      <c r="N31" s="82"/>
      <c r="O31" s="237" t="s">
        <v>19</v>
      </c>
      <c r="P31" s="236">
        <v>1000</v>
      </c>
      <c r="Q31" s="81"/>
      <c r="R31" s="82"/>
      <c r="S31" s="237" t="s">
        <v>26</v>
      </c>
      <c r="T31" s="236">
        <v>250</v>
      </c>
      <c r="U31" s="89"/>
      <c r="V31" s="443"/>
    </row>
    <row r="32" spans="1:22" ht="17.25" customHeight="1" thickBot="1">
      <c r="A32" s="515"/>
      <c r="B32" s="516"/>
      <c r="C32" s="287" t="s">
        <v>278</v>
      </c>
      <c r="D32" s="273">
        <v>2450</v>
      </c>
      <c r="E32" s="81"/>
      <c r="F32" s="84"/>
      <c r="G32" s="271"/>
      <c r="H32" s="273"/>
      <c r="I32" s="471"/>
      <c r="J32" s="270"/>
      <c r="K32" s="271"/>
      <c r="L32" s="273"/>
      <c r="M32" s="471"/>
      <c r="N32" s="270"/>
      <c r="O32" s="271"/>
      <c r="P32" s="273"/>
      <c r="Q32" s="471"/>
      <c r="R32" s="270"/>
      <c r="S32" s="288"/>
      <c r="T32" s="289"/>
      <c r="U32" s="290"/>
      <c r="V32" s="254"/>
    </row>
    <row r="33" spans="1:22" ht="17.25" customHeight="1" thickBot="1" thickTop="1">
      <c r="A33" s="517">
        <f>D33+H33+L33+P33+T33</f>
        <v>9650</v>
      </c>
      <c r="B33" s="518"/>
      <c r="C33" s="279" t="s">
        <v>8</v>
      </c>
      <c r="D33" s="280">
        <f>SUM(D31:D32)</f>
        <v>5450</v>
      </c>
      <c r="E33" s="87">
        <f>SUM(E31:E32)</f>
        <v>0</v>
      </c>
      <c r="F33" s="209"/>
      <c r="G33" s="279" t="s">
        <v>8</v>
      </c>
      <c r="H33" s="280">
        <f>SUM(H31:H32)</f>
        <v>1250</v>
      </c>
      <c r="I33" s="87">
        <f>SUM(I31)</f>
        <v>0</v>
      </c>
      <c r="J33" s="209"/>
      <c r="K33" s="279" t="s">
        <v>8</v>
      </c>
      <c r="L33" s="280">
        <f>SUM(L31:L32)</f>
        <v>1700</v>
      </c>
      <c r="M33" s="87">
        <f>M31</f>
        <v>0</v>
      </c>
      <c r="N33" s="209"/>
      <c r="O33" s="279" t="s">
        <v>8</v>
      </c>
      <c r="P33" s="280">
        <f>SUM(P31:P32)</f>
        <v>1000</v>
      </c>
      <c r="Q33" s="87">
        <f>Q31</f>
        <v>0</v>
      </c>
      <c r="R33" s="209"/>
      <c r="S33" s="279" t="s">
        <v>8</v>
      </c>
      <c r="T33" s="280">
        <f>SUM(T31)</f>
        <v>250</v>
      </c>
      <c r="U33" s="87">
        <f>U31</f>
        <v>0</v>
      </c>
      <c r="V33" s="210"/>
    </row>
    <row r="34" spans="1:22" ht="17.25" customHeight="1">
      <c r="A34" s="291"/>
      <c r="B34" s="5" t="s">
        <v>165</v>
      </c>
      <c r="C34" s="116"/>
      <c r="D34" s="292"/>
      <c r="E34" s="293"/>
      <c r="F34" s="294"/>
      <c r="G34" s="116"/>
      <c r="H34" s="292"/>
      <c r="I34" s="293"/>
      <c r="J34" s="294"/>
      <c r="K34" s="116"/>
      <c r="L34" s="292"/>
      <c r="M34" s="293"/>
      <c r="N34" s="294"/>
      <c r="O34" s="295"/>
      <c r="Q34" s="293"/>
      <c r="R34" s="294"/>
      <c r="S34" s="116"/>
      <c r="T34" s="296" t="s">
        <v>285</v>
      </c>
      <c r="U34" s="293"/>
      <c r="V34" s="116"/>
    </row>
    <row r="35" spans="1:22" ht="17.25" customHeight="1">
      <c r="A35" s="297"/>
      <c r="B35" s="298" t="s">
        <v>233</v>
      </c>
      <c r="O35" s="24"/>
      <c r="S35" s="24"/>
      <c r="V35" s="24"/>
    </row>
    <row r="36" spans="1:18" ht="17.25" customHeight="1">
      <c r="A36" s="299"/>
      <c r="B36" s="300" t="s">
        <v>234</v>
      </c>
      <c r="C36" s="301"/>
      <c r="D36" s="301"/>
      <c r="H36" s="298"/>
      <c r="O36" s="24"/>
      <c r="R36" s="24"/>
    </row>
    <row r="37" spans="1:15" ht="17.25" customHeight="1">
      <c r="A37" s="299"/>
      <c r="B37" s="300" t="s">
        <v>235</v>
      </c>
      <c r="C37" s="301"/>
      <c r="D37" s="301"/>
      <c r="H37" s="298"/>
      <c r="I37" s="302"/>
      <c r="J37" s="302"/>
      <c r="K37" s="302"/>
      <c r="O37" s="24"/>
    </row>
    <row r="38" spans="1:15" ht="17.25" customHeight="1">
      <c r="A38" s="2"/>
      <c r="B38" s="300" t="s">
        <v>347</v>
      </c>
      <c r="C38" s="301"/>
      <c r="D38" s="301"/>
      <c r="E38" s="301"/>
      <c r="H38" s="298"/>
      <c r="O38" s="24"/>
    </row>
    <row r="39" spans="2:21" ht="17.25" customHeight="1">
      <c r="B39" s="298" t="s">
        <v>346</v>
      </c>
      <c r="C39" s="302"/>
      <c r="D39" s="302"/>
      <c r="E39" s="302"/>
      <c r="F39" s="301"/>
      <c r="H39" s="511"/>
      <c r="I39" s="512"/>
      <c r="J39" s="512"/>
      <c r="K39" s="512"/>
      <c r="P39" s="298" t="s">
        <v>272</v>
      </c>
      <c r="R39" s="298"/>
      <c r="S39" s="298"/>
      <c r="T39" s="298"/>
      <c r="U39" s="298"/>
    </row>
    <row r="40" spans="1:21" ht="17.25" customHeight="1">
      <c r="A40" s="2"/>
      <c r="B40" s="298" t="s">
        <v>345</v>
      </c>
      <c r="C40" s="302"/>
      <c r="D40" s="302"/>
      <c r="E40" s="302"/>
      <c r="M40" s="24"/>
      <c r="N40" s="24"/>
      <c r="O40" s="303"/>
      <c r="P40" s="298" t="s">
        <v>273</v>
      </c>
      <c r="R40" s="304"/>
      <c r="S40" s="304"/>
      <c r="T40" s="304"/>
      <c r="U40" s="304"/>
    </row>
    <row r="41" spans="2:21" ht="16.5" customHeight="1">
      <c r="B41" s="298"/>
      <c r="C41" s="302"/>
      <c r="D41" s="302"/>
      <c r="E41" s="302"/>
      <c r="G41" s="303"/>
      <c r="M41" s="24"/>
      <c r="N41" s="24"/>
      <c r="O41" s="24"/>
      <c r="P41" s="5" t="s">
        <v>271</v>
      </c>
      <c r="R41" s="305"/>
      <c r="S41" s="305"/>
      <c r="T41" s="305"/>
      <c r="U41" s="306"/>
    </row>
    <row r="42" spans="2:20" ht="16.5" customHeight="1">
      <c r="B42" s="300"/>
      <c r="C42" s="302"/>
      <c r="D42" s="302"/>
      <c r="E42" s="302"/>
      <c r="F42" s="14"/>
      <c r="G42" s="24"/>
      <c r="M42" s="24"/>
      <c r="N42" s="24"/>
      <c r="O42" s="24"/>
      <c r="P42" s="5" t="s">
        <v>274</v>
      </c>
      <c r="S42" s="2"/>
      <c r="T42" s="5"/>
    </row>
    <row r="43" spans="1:20" ht="16.5" customHeight="1">
      <c r="A43" s="23"/>
      <c r="B43" s="511"/>
      <c r="C43" s="512"/>
      <c r="D43" s="512"/>
      <c r="E43" s="512"/>
      <c r="L43" s="14"/>
      <c r="M43" s="24"/>
      <c r="N43" s="24"/>
      <c r="O43" s="24"/>
      <c r="P43" s="300" t="s">
        <v>275</v>
      </c>
      <c r="S43" s="2"/>
      <c r="T43" s="5"/>
    </row>
    <row r="44" spans="2:16" ht="13.5">
      <c r="B44" s="511"/>
      <c r="C44" s="512"/>
      <c r="D44" s="512"/>
      <c r="E44" s="512"/>
      <c r="P44" s="5" t="s">
        <v>276</v>
      </c>
    </row>
  </sheetData>
  <sheetProtection password="C43D" sheet="1"/>
  <mergeCells count="46">
    <mergeCell ref="V4:V5"/>
    <mergeCell ref="U7:V7"/>
    <mergeCell ref="U2:V2"/>
    <mergeCell ref="I1:N2"/>
    <mergeCell ref="J3:L3"/>
    <mergeCell ref="R3:U3"/>
    <mergeCell ref="O3:Q4"/>
    <mergeCell ref="G4:I5"/>
    <mergeCell ref="J4:L5"/>
    <mergeCell ref="N3:N4"/>
    <mergeCell ref="A3:B3"/>
    <mergeCell ref="C3:F3"/>
    <mergeCell ref="G3:I3"/>
    <mergeCell ref="A6:B6"/>
    <mergeCell ref="C6:C7"/>
    <mergeCell ref="D6:F7"/>
    <mergeCell ref="G6:G7"/>
    <mergeCell ref="A5:B5"/>
    <mergeCell ref="A4:B4"/>
    <mergeCell ref="C4:F5"/>
    <mergeCell ref="R4:U5"/>
    <mergeCell ref="O5:Q5"/>
    <mergeCell ref="M4:M5"/>
    <mergeCell ref="O8:R8"/>
    <mergeCell ref="N7:P7"/>
    <mergeCell ref="R7:S7"/>
    <mergeCell ref="N6:O6"/>
    <mergeCell ref="H6:K7"/>
    <mergeCell ref="S8:V8"/>
    <mergeCell ref="L6:L7"/>
    <mergeCell ref="P6:Q6"/>
    <mergeCell ref="S6:V6"/>
    <mergeCell ref="G8:J8"/>
    <mergeCell ref="K8:N8"/>
    <mergeCell ref="A9:B9"/>
    <mergeCell ref="A27:A29"/>
    <mergeCell ref="C8:F8"/>
    <mergeCell ref="H39:K39"/>
    <mergeCell ref="A26:B26"/>
    <mergeCell ref="A30:B30"/>
    <mergeCell ref="B44:E44"/>
    <mergeCell ref="B43:E43"/>
    <mergeCell ref="A31:B32"/>
    <mergeCell ref="A33:B33"/>
    <mergeCell ref="S18:V18"/>
    <mergeCell ref="A10:B25"/>
  </mergeCells>
  <conditionalFormatting sqref="V28:V29">
    <cfRule type="expression" priority="6" dxfId="25" stopIfTrue="1">
      <formula>U28&lt;V28</formula>
    </cfRule>
  </conditionalFormatting>
  <conditionalFormatting sqref="E10:E22 E27:E28 E31:E32">
    <cfRule type="expression" priority="5" dxfId="0" stopIfTrue="1">
      <formula>$D10&lt;$E10</formula>
    </cfRule>
  </conditionalFormatting>
  <conditionalFormatting sqref="I10:I14 I27:I28 I31">
    <cfRule type="expression" priority="4" dxfId="0" stopIfTrue="1">
      <formula>$H10&lt;$I10</formula>
    </cfRule>
  </conditionalFormatting>
  <conditionalFormatting sqref="M10:M13 M27:M28 M31">
    <cfRule type="expression" priority="3" dxfId="0" stopIfTrue="1">
      <formula>$L10&lt;$M10</formula>
    </cfRule>
  </conditionalFormatting>
  <conditionalFormatting sqref="Q10:Q15 Q27:Q28 Q31">
    <cfRule type="expression" priority="2" dxfId="0" stopIfTrue="1">
      <formula>$P10&lt;$Q10</formula>
    </cfRule>
  </conditionalFormatting>
  <conditionalFormatting sqref="U10:U15 U19 U27:U28 U31">
    <cfRule type="expression" priority="1" dxfId="0" stopIfTrue="1">
      <formula>$T10&lt;$U10</formula>
    </cfRule>
  </conditionalFormatting>
  <dataValidations count="2">
    <dataValidation type="whole" allowBlank="1" showInputMessage="1" showErrorMessage="1" sqref="U29 E23:E25">
      <formula1>0</formula1>
      <formula2>T29</formula2>
    </dataValidation>
    <dataValidation errorStyle="warning" type="whole" allowBlank="1" showInputMessage="1" showErrorMessage="1" errorTitle="エラー" error="持部枚数を超えております。" sqref="E10:E22 E27:E28 E31 E32 I10:I14 I27:I28 I31 M10:M13 M27:M28 M31 Q10:Q15 Q27:Q28 Q31 U10:U15 U19 U27:U28 U31">
      <formula1>0</formula1>
      <formula2>D10</formula2>
    </dataValidation>
  </dataValidations>
  <printOptions/>
  <pageMargins left="0.3937007874015748" right="0.11811023622047245" top="0.5905511811023623" bottom="0" header="0.5118110236220472" footer="0.5118110236220472"/>
  <pageSetup horizontalDpi="600" verticalDpi="600" orientation="landscape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1"/>
  <sheetViews>
    <sheetView showZero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2.375" style="5" customWidth="1"/>
    <col min="2" max="2" width="7.25390625" style="5" customWidth="1"/>
    <col min="3" max="3" width="10.00390625" style="14" customWidth="1"/>
    <col min="4" max="4" width="6.75390625" style="5" customWidth="1"/>
    <col min="5" max="6" width="8.875" style="307" customWidth="1"/>
    <col min="7" max="7" width="10.00390625" style="14" customWidth="1"/>
    <col min="8" max="8" width="6.75390625" style="5" customWidth="1"/>
    <col min="9" max="10" width="8.875" style="307" customWidth="1"/>
    <col min="11" max="11" width="10.00390625" style="14" customWidth="1"/>
    <col min="12" max="12" width="6.75390625" style="5" customWidth="1"/>
    <col min="13" max="14" width="8.875" style="307" customWidth="1"/>
    <col min="15" max="15" width="10.00390625" style="14" customWidth="1"/>
    <col min="16" max="16" width="6.75390625" style="5" customWidth="1"/>
    <col min="17" max="18" width="8.875" style="307" customWidth="1"/>
    <col min="19" max="19" width="10.00390625" style="14" customWidth="1"/>
    <col min="20" max="20" width="6.75390625" style="5" customWidth="1"/>
    <col min="21" max="21" width="8.875" style="307" customWidth="1"/>
    <col min="22" max="22" width="9.00390625" style="5" customWidth="1"/>
    <col min="23" max="23" width="0.5" style="5" customWidth="1"/>
    <col min="24" max="24" width="3.00390625" style="5" customWidth="1"/>
    <col min="25" max="25" width="5.875" style="5" customWidth="1"/>
    <col min="26" max="26" width="3.375" style="5" customWidth="1"/>
    <col min="27" max="16384" width="9.00390625" style="5" customWidth="1"/>
  </cols>
  <sheetData>
    <row r="1" spans="9:14" ht="13.5" customHeight="1">
      <c r="I1" s="591" t="s">
        <v>284</v>
      </c>
      <c r="J1" s="591"/>
      <c r="K1" s="591"/>
      <c r="L1" s="591"/>
      <c r="M1" s="591"/>
      <c r="N1" s="591"/>
    </row>
    <row r="2" spans="9:22" ht="14.25" customHeight="1" thickBot="1">
      <c r="I2" s="592"/>
      <c r="J2" s="592"/>
      <c r="K2" s="592"/>
      <c r="L2" s="592"/>
      <c r="M2" s="592"/>
      <c r="N2" s="592"/>
      <c r="T2" s="308"/>
      <c r="U2" s="590" t="s">
        <v>374</v>
      </c>
      <c r="V2" s="590"/>
    </row>
    <row r="3" spans="1:22" s="311" customFormat="1" ht="17.25" customHeight="1">
      <c r="A3" s="564"/>
      <c r="B3" s="565"/>
      <c r="C3" s="614" t="s">
        <v>12</v>
      </c>
      <c r="D3" s="615"/>
      <c r="E3" s="615"/>
      <c r="F3" s="615"/>
      <c r="G3" s="616" t="s">
        <v>0</v>
      </c>
      <c r="H3" s="617"/>
      <c r="I3" s="618"/>
      <c r="J3" s="616" t="s">
        <v>258</v>
      </c>
      <c r="K3" s="615"/>
      <c r="L3" s="619"/>
      <c r="M3" s="309" t="s">
        <v>108</v>
      </c>
      <c r="N3" s="620" t="s">
        <v>205</v>
      </c>
      <c r="O3" s="594">
        <f>O5+'山形・東村山・上山'!O5+'尾花沢・北村山・新庄・最上'!O5+'米沢･南陽・長井・東置賜・西置賜'!O5+'酒田･飽海・東田川'!O5+'鶴岡'!O5</f>
        <v>0</v>
      </c>
      <c r="P3" s="595"/>
      <c r="Q3" s="596"/>
      <c r="R3" s="616" t="s">
        <v>259</v>
      </c>
      <c r="S3" s="615"/>
      <c r="T3" s="615"/>
      <c r="U3" s="619"/>
      <c r="V3" s="310" t="s">
        <v>1</v>
      </c>
    </row>
    <row r="4" spans="1:22" s="311" customFormat="1" ht="17.25" customHeight="1">
      <c r="A4" s="579" t="s">
        <v>13</v>
      </c>
      <c r="B4" s="578"/>
      <c r="C4" s="580"/>
      <c r="D4" s="581"/>
      <c r="E4" s="581"/>
      <c r="F4" s="582"/>
      <c r="G4" s="599"/>
      <c r="H4" s="600"/>
      <c r="I4" s="601"/>
      <c r="J4" s="544"/>
      <c r="K4" s="623"/>
      <c r="L4" s="624"/>
      <c r="M4" s="555"/>
      <c r="N4" s="621"/>
      <c r="O4" s="597"/>
      <c r="P4" s="597"/>
      <c r="Q4" s="598"/>
      <c r="R4" s="544"/>
      <c r="S4" s="545"/>
      <c r="T4" s="635"/>
      <c r="U4" s="636"/>
      <c r="V4" s="586"/>
    </row>
    <row r="5" spans="1:22" s="311" customFormat="1" ht="17.25" customHeight="1">
      <c r="A5" s="577" t="s">
        <v>282</v>
      </c>
      <c r="B5" s="578"/>
      <c r="C5" s="583"/>
      <c r="D5" s="584"/>
      <c r="E5" s="584"/>
      <c r="F5" s="585"/>
      <c r="G5" s="602"/>
      <c r="H5" s="584"/>
      <c r="I5" s="585"/>
      <c r="J5" s="625"/>
      <c r="K5" s="626"/>
      <c r="L5" s="627"/>
      <c r="M5" s="630"/>
      <c r="N5" s="312" t="s">
        <v>14</v>
      </c>
      <c r="O5" s="552">
        <f>E14+E18+E21+E24+E29+I14+I18+I21+I24+I29+M14+M18+M21+M24+M29+Q14+Q18+Q21+Q24+Q29+U14+U18+U21+U24+U29</f>
        <v>0</v>
      </c>
      <c r="P5" s="631"/>
      <c r="Q5" s="632"/>
      <c r="R5" s="548"/>
      <c r="S5" s="549"/>
      <c r="T5" s="637"/>
      <c r="U5" s="638"/>
      <c r="V5" s="587"/>
    </row>
    <row r="6" spans="1:22" s="304" customFormat="1" ht="17.25" customHeight="1">
      <c r="A6" s="571"/>
      <c r="B6" s="572"/>
      <c r="C6" s="628" t="s">
        <v>106</v>
      </c>
      <c r="D6" s="575"/>
      <c r="E6" s="575"/>
      <c r="F6" s="575"/>
      <c r="G6" s="633" t="s">
        <v>105</v>
      </c>
      <c r="H6" s="534"/>
      <c r="I6" s="534"/>
      <c r="J6" s="534"/>
      <c r="K6" s="535"/>
      <c r="L6" s="538" t="s">
        <v>104</v>
      </c>
      <c r="M6" s="217" t="s">
        <v>247</v>
      </c>
      <c r="N6" s="562"/>
      <c r="O6" s="563"/>
      <c r="P6" s="540" t="s">
        <v>367</v>
      </c>
      <c r="Q6" s="541"/>
      <c r="R6" s="218" t="s">
        <v>164</v>
      </c>
      <c r="S6" s="542"/>
      <c r="T6" s="542"/>
      <c r="U6" s="542"/>
      <c r="V6" s="543"/>
    </row>
    <row r="7" spans="1:22" s="304" customFormat="1" ht="17.25" customHeight="1" thickBot="1">
      <c r="A7" s="219"/>
      <c r="B7" s="220"/>
      <c r="C7" s="629"/>
      <c r="D7" s="576"/>
      <c r="E7" s="576"/>
      <c r="F7" s="576"/>
      <c r="G7" s="634"/>
      <c r="H7" s="536"/>
      <c r="I7" s="536"/>
      <c r="J7" s="536"/>
      <c r="K7" s="537"/>
      <c r="L7" s="539"/>
      <c r="M7" s="221" t="s">
        <v>107</v>
      </c>
      <c r="N7" s="557"/>
      <c r="O7" s="558"/>
      <c r="P7" s="559"/>
      <c r="Q7" s="222" t="s">
        <v>229</v>
      </c>
      <c r="R7" s="560"/>
      <c r="S7" s="561"/>
      <c r="T7" s="223" t="s">
        <v>230</v>
      </c>
      <c r="U7" s="588"/>
      <c r="V7" s="589"/>
    </row>
    <row r="8" spans="1:22" s="226" customFormat="1" ht="24.75" customHeight="1" thickBot="1">
      <c r="A8" s="224"/>
      <c r="B8" s="225"/>
      <c r="C8" s="610" t="s">
        <v>159</v>
      </c>
      <c r="D8" s="611"/>
      <c r="E8" s="611"/>
      <c r="F8" s="612"/>
      <c r="G8" s="610" t="s">
        <v>136</v>
      </c>
      <c r="H8" s="611"/>
      <c r="I8" s="611"/>
      <c r="J8" s="612"/>
      <c r="K8" s="610" t="s">
        <v>137</v>
      </c>
      <c r="L8" s="611"/>
      <c r="M8" s="611"/>
      <c r="N8" s="612"/>
      <c r="O8" s="610" t="s">
        <v>138</v>
      </c>
      <c r="P8" s="611"/>
      <c r="Q8" s="611"/>
      <c r="R8" s="612"/>
      <c r="S8" s="610" t="s">
        <v>161</v>
      </c>
      <c r="T8" s="611"/>
      <c r="U8" s="611"/>
      <c r="V8" s="612"/>
    </row>
    <row r="9" spans="1:22" s="2" customFormat="1" ht="17.25" customHeight="1" thickBot="1">
      <c r="A9" s="524" t="s">
        <v>327</v>
      </c>
      <c r="B9" s="613"/>
      <c r="C9" s="313" t="s">
        <v>160</v>
      </c>
      <c r="D9" s="314" t="s">
        <v>283</v>
      </c>
      <c r="E9" s="315" t="s">
        <v>301</v>
      </c>
      <c r="F9" s="316" t="s">
        <v>163</v>
      </c>
      <c r="G9" s="313" t="s">
        <v>160</v>
      </c>
      <c r="H9" s="314" t="s">
        <v>283</v>
      </c>
      <c r="I9" s="315" t="s">
        <v>301</v>
      </c>
      <c r="J9" s="316" t="s">
        <v>163</v>
      </c>
      <c r="K9" s="313" t="s">
        <v>160</v>
      </c>
      <c r="L9" s="314" t="s">
        <v>283</v>
      </c>
      <c r="M9" s="315" t="s">
        <v>301</v>
      </c>
      <c r="N9" s="316" t="s">
        <v>163</v>
      </c>
      <c r="O9" s="313" t="s">
        <v>160</v>
      </c>
      <c r="P9" s="314" t="s">
        <v>283</v>
      </c>
      <c r="Q9" s="315" t="s">
        <v>301</v>
      </c>
      <c r="R9" s="316" t="s">
        <v>163</v>
      </c>
      <c r="S9" s="313" t="s">
        <v>160</v>
      </c>
      <c r="T9" s="314" t="s">
        <v>283</v>
      </c>
      <c r="U9" s="315" t="s">
        <v>301</v>
      </c>
      <c r="V9" s="316" t="s">
        <v>163</v>
      </c>
    </row>
    <row r="10" spans="1:22" ht="17.25" customHeight="1">
      <c r="A10" s="513" t="s">
        <v>36</v>
      </c>
      <c r="B10" s="644"/>
      <c r="C10" s="137" t="s">
        <v>35</v>
      </c>
      <c r="D10" s="138">
        <v>3900</v>
      </c>
      <c r="E10" s="136"/>
      <c r="F10" s="193"/>
      <c r="G10" s="137" t="s">
        <v>35</v>
      </c>
      <c r="H10" s="138">
        <v>1450</v>
      </c>
      <c r="I10" s="136"/>
      <c r="J10" s="193"/>
      <c r="K10" s="137" t="s">
        <v>34</v>
      </c>
      <c r="L10" s="138">
        <v>2400</v>
      </c>
      <c r="M10" s="136"/>
      <c r="N10" s="193"/>
      <c r="O10" s="137" t="s">
        <v>34</v>
      </c>
      <c r="P10" s="138">
        <v>950</v>
      </c>
      <c r="Q10" s="136"/>
      <c r="R10" s="193"/>
      <c r="S10" s="318" t="s">
        <v>157</v>
      </c>
      <c r="T10" s="194">
        <v>100</v>
      </c>
      <c r="U10" s="198"/>
      <c r="V10" s="193"/>
    </row>
    <row r="11" spans="1:22" ht="17.25" customHeight="1">
      <c r="A11" s="645"/>
      <c r="B11" s="646"/>
      <c r="C11" s="142" t="s">
        <v>317</v>
      </c>
      <c r="D11" s="143">
        <v>5300</v>
      </c>
      <c r="E11" s="136"/>
      <c r="F11" s="444"/>
      <c r="G11" s="142" t="s">
        <v>37</v>
      </c>
      <c r="H11" s="143">
        <v>1400</v>
      </c>
      <c r="I11" s="136"/>
      <c r="J11" s="444"/>
      <c r="K11" s="145"/>
      <c r="L11" s="143"/>
      <c r="M11" s="146"/>
      <c r="N11" s="199"/>
      <c r="O11" s="145"/>
      <c r="P11" s="143"/>
      <c r="Q11" s="146"/>
      <c r="R11" s="199"/>
      <c r="S11" s="319" t="s">
        <v>158</v>
      </c>
      <c r="T11" s="143">
        <v>150</v>
      </c>
      <c r="U11" s="198"/>
      <c r="V11" s="444"/>
    </row>
    <row r="12" spans="1:22" ht="17.25" customHeight="1">
      <c r="A12" s="645"/>
      <c r="B12" s="646"/>
      <c r="C12" s="142" t="s">
        <v>316</v>
      </c>
      <c r="D12" s="143">
        <v>750</v>
      </c>
      <c r="E12" s="136"/>
      <c r="F12" s="444"/>
      <c r="G12" s="145"/>
      <c r="H12" s="143"/>
      <c r="I12" s="146"/>
      <c r="J12" s="199"/>
      <c r="K12" s="145"/>
      <c r="L12" s="143"/>
      <c r="M12" s="146"/>
      <c r="N12" s="199"/>
      <c r="O12" s="145"/>
      <c r="P12" s="143"/>
      <c r="Q12" s="146"/>
      <c r="R12" s="199"/>
      <c r="S12" s="142" t="s">
        <v>38</v>
      </c>
      <c r="T12" s="143">
        <v>300</v>
      </c>
      <c r="U12" s="198"/>
      <c r="V12" s="444"/>
    </row>
    <row r="13" spans="1:22" ht="17.25" customHeight="1" thickBot="1">
      <c r="A13" s="647"/>
      <c r="B13" s="648"/>
      <c r="C13" s="320"/>
      <c r="D13" s="152"/>
      <c r="E13" s="317"/>
      <c r="F13" s="200"/>
      <c r="G13" s="154"/>
      <c r="H13" s="152"/>
      <c r="I13" s="155"/>
      <c r="J13" s="200"/>
      <c r="K13" s="154"/>
      <c r="L13" s="152"/>
      <c r="M13" s="155"/>
      <c r="N13" s="200"/>
      <c r="O13" s="154"/>
      <c r="P13" s="152"/>
      <c r="Q13" s="155"/>
      <c r="R13" s="200"/>
      <c r="S13" s="154"/>
      <c r="T13" s="152"/>
      <c r="U13" s="321"/>
      <c r="V13" s="200"/>
    </row>
    <row r="14" spans="1:22" ht="17.25" customHeight="1" thickBot="1" thickTop="1">
      <c r="A14" s="517">
        <f>D14+H14+L14+P14+T14</f>
        <v>16700</v>
      </c>
      <c r="B14" s="622"/>
      <c r="C14" s="322" t="s">
        <v>8</v>
      </c>
      <c r="D14" s="323">
        <f>SUM(D10:D13)</f>
        <v>9950</v>
      </c>
      <c r="E14" s="201">
        <f>SUM(E10:E13)</f>
        <v>0</v>
      </c>
      <c r="F14" s="202"/>
      <c r="G14" s="322" t="s">
        <v>8</v>
      </c>
      <c r="H14" s="323">
        <f>SUM(H10:H13)</f>
        <v>2850</v>
      </c>
      <c r="I14" s="201">
        <f>SUM(I10:I11)</f>
        <v>0</v>
      </c>
      <c r="J14" s="202"/>
      <c r="K14" s="322" t="s">
        <v>8</v>
      </c>
      <c r="L14" s="323">
        <f>SUM(L10:L13)</f>
        <v>2400</v>
      </c>
      <c r="M14" s="201">
        <f>SUM(M10)</f>
        <v>0</v>
      </c>
      <c r="N14" s="202"/>
      <c r="O14" s="322" t="s">
        <v>8</v>
      </c>
      <c r="P14" s="323">
        <f>SUM(P10:P13)</f>
        <v>950</v>
      </c>
      <c r="Q14" s="201">
        <f>Q10</f>
        <v>0</v>
      </c>
      <c r="R14" s="202"/>
      <c r="S14" s="322" t="s">
        <v>8</v>
      </c>
      <c r="T14" s="323">
        <f>SUM(T10:T13)</f>
        <v>550</v>
      </c>
      <c r="U14" s="203">
        <f>SUM(U10:U12)</f>
        <v>0</v>
      </c>
      <c r="V14" s="202"/>
    </row>
    <row r="15" spans="1:23" ht="17.25" customHeight="1">
      <c r="A15" s="513" t="s">
        <v>52</v>
      </c>
      <c r="B15" s="644"/>
      <c r="C15" s="159" t="s">
        <v>51</v>
      </c>
      <c r="D15" s="160">
        <v>2200</v>
      </c>
      <c r="E15" s="136"/>
      <c r="F15" s="193"/>
      <c r="G15" s="159" t="s">
        <v>51</v>
      </c>
      <c r="H15" s="160">
        <v>1050</v>
      </c>
      <c r="I15" s="136"/>
      <c r="J15" s="193"/>
      <c r="K15" s="169" t="s">
        <v>53</v>
      </c>
      <c r="L15" s="170">
        <v>1500</v>
      </c>
      <c r="M15" s="136"/>
      <c r="N15" s="193"/>
      <c r="O15" s="159" t="s">
        <v>51</v>
      </c>
      <c r="P15" s="160">
        <v>100</v>
      </c>
      <c r="Q15" s="136"/>
      <c r="R15" s="193"/>
      <c r="S15" s="159" t="s">
        <v>155</v>
      </c>
      <c r="T15" s="160">
        <v>100</v>
      </c>
      <c r="U15" s="198"/>
      <c r="V15" s="193"/>
      <c r="W15" s="2"/>
    </row>
    <row r="16" spans="1:22" ht="17.25" customHeight="1">
      <c r="A16" s="645"/>
      <c r="B16" s="646"/>
      <c r="C16" s="169" t="s">
        <v>54</v>
      </c>
      <c r="D16" s="170">
        <v>3600</v>
      </c>
      <c r="E16" s="136"/>
      <c r="F16" s="444"/>
      <c r="G16" s="169" t="s">
        <v>53</v>
      </c>
      <c r="H16" s="170">
        <v>1300</v>
      </c>
      <c r="I16" s="136"/>
      <c r="J16" s="444"/>
      <c r="K16" s="175"/>
      <c r="L16" s="170"/>
      <c r="M16" s="172"/>
      <c r="N16" s="199"/>
      <c r="O16" s="169" t="s">
        <v>54</v>
      </c>
      <c r="P16" s="170">
        <v>150</v>
      </c>
      <c r="Q16" s="136"/>
      <c r="R16" s="444"/>
      <c r="S16" s="169" t="s">
        <v>156</v>
      </c>
      <c r="T16" s="170">
        <v>200</v>
      </c>
      <c r="U16" s="198"/>
      <c r="V16" s="444"/>
    </row>
    <row r="17" spans="1:22" ht="17.25" customHeight="1" thickBot="1">
      <c r="A17" s="647"/>
      <c r="B17" s="648"/>
      <c r="C17" s="161" t="s">
        <v>325</v>
      </c>
      <c r="D17" s="162">
        <v>1900</v>
      </c>
      <c r="E17" s="136"/>
      <c r="F17" s="445"/>
      <c r="G17" s="178"/>
      <c r="H17" s="162"/>
      <c r="I17" s="179"/>
      <c r="J17" s="200"/>
      <c r="K17" s="178"/>
      <c r="L17" s="162"/>
      <c r="M17" s="179"/>
      <c r="N17" s="200"/>
      <c r="O17" s="161" t="s">
        <v>325</v>
      </c>
      <c r="P17" s="162">
        <v>100</v>
      </c>
      <c r="Q17" s="177"/>
      <c r="R17" s="445"/>
      <c r="S17" s="178"/>
      <c r="T17" s="162"/>
      <c r="U17" s="204"/>
      <c r="V17" s="200"/>
    </row>
    <row r="18" spans="1:22" ht="17.25" customHeight="1" thickBot="1" thickTop="1">
      <c r="A18" s="517">
        <f>D18+H18+L18+P18+T18</f>
        <v>12200</v>
      </c>
      <c r="B18" s="622"/>
      <c r="C18" s="156" t="s">
        <v>8</v>
      </c>
      <c r="D18" s="205">
        <f>SUM(D15:D17)</f>
        <v>7700</v>
      </c>
      <c r="E18" s="158">
        <f>SUM(E15:E17)</f>
        <v>0</v>
      </c>
      <c r="F18" s="206"/>
      <c r="G18" s="156" t="s">
        <v>8</v>
      </c>
      <c r="H18" s="205">
        <f>SUM(H15:H17)</f>
        <v>2350</v>
      </c>
      <c r="I18" s="158">
        <f>SUM(I15:I16)</f>
        <v>0</v>
      </c>
      <c r="J18" s="206"/>
      <c r="K18" s="156" t="s">
        <v>8</v>
      </c>
      <c r="L18" s="205">
        <f>SUM(L15:L17)</f>
        <v>1500</v>
      </c>
      <c r="M18" s="158">
        <f>SUM(M15:M17)</f>
        <v>0</v>
      </c>
      <c r="N18" s="206"/>
      <c r="O18" s="156" t="s">
        <v>8</v>
      </c>
      <c r="P18" s="205">
        <f>SUM(P15:P17)</f>
        <v>350</v>
      </c>
      <c r="Q18" s="158">
        <f>SUM(Q15:Q17)</f>
        <v>0</v>
      </c>
      <c r="R18" s="206"/>
      <c r="S18" s="156" t="s">
        <v>8</v>
      </c>
      <c r="T18" s="205">
        <f>SUM(T15:T17)</f>
        <v>300</v>
      </c>
      <c r="U18" s="158">
        <f>U15+U16</f>
        <v>0</v>
      </c>
      <c r="V18" s="206"/>
    </row>
    <row r="19" spans="1:22" ht="17.25" customHeight="1">
      <c r="A19" s="513" t="s">
        <v>56</v>
      </c>
      <c r="B19" s="644"/>
      <c r="C19" s="159" t="s">
        <v>55</v>
      </c>
      <c r="D19" s="160">
        <v>3000</v>
      </c>
      <c r="E19" s="136"/>
      <c r="F19" s="193"/>
      <c r="G19" s="159" t="s">
        <v>55</v>
      </c>
      <c r="H19" s="160">
        <v>850</v>
      </c>
      <c r="I19" s="136"/>
      <c r="J19" s="193"/>
      <c r="K19" s="159" t="s">
        <v>55</v>
      </c>
      <c r="L19" s="160">
        <v>1050</v>
      </c>
      <c r="M19" s="136"/>
      <c r="N19" s="193"/>
      <c r="O19" s="159" t="s">
        <v>55</v>
      </c>
      <c r="P19" s="160">
        <v>100</v>
      </c>
      <c r="Q19" s="136"/>
      <c r="R19" s="193"/>
      <c r="S19" s="159" t="s">
        <v>256</v>
      </c>
      <c r="T19" s="160">
        <v>200</v>
      </c>
      <c r="U19" s="198"/>
      <c r="V19" s="193"/>
    </row>
    <row r="20" spans="1:22" ht="17.25" customHeight="1" thickBot="1">
      <c r="A20" s="647"/>
      <c r="B20" s="648"/>
      <c r="C20" s="161" t="s">
        <v>279</v>
      </c>
      <c r="D20" s="162">
        <v>3000</v>
      </c>
      <c r="E20" s="136"/>
      <c r="F20" s="445"/>
      <c r="G20" s="178"/>
      <c r="H20" s="162"/>
      <c r="I20" s="179"/>
      <c r="J20" s="200"/>
      <c r="K20" s="178"/>
      <c r="L20" s="162"/>
      <c r="M20" s="179"/>
      <c r="N20" s="200"/>
      <c r="O20" s="161" t="s">
        <v>57</v>
      </c>
      <c r="P20" s="162">
        <v>50</v>
      </c>
      <c r="Q20" s="136"/>
      <c r="R20" s="445"/>
      <c r="S20" s="178"/>
      <c r="T20" s="162"/>
      <c r="U20" s="204"/>
      <c r="V20" s="200"/>
    </row>
    <row r="21" spans="1:22" ht="17.25" customHeight="1" thickBot="1" thickTop="1">
      <c r="A21" s="517">
        <f>D21+H21+L21+P21+T21</f>
        <v>8250</v>
      </c>
      <c r="B21" s="622"/>
      <c r="C21" s="156" t="s">
        <v>8</v>
      </c>
      <c r="D21" s="207">
        <f>SUM(D19:D20)</f>
        <v>6000</v>
      </c>
      <c r="E21" s="158">
        <f>SUM(E19:E20)</f>
        <v>0</v>
      </c>
      <c r="F21" s="206"/>
      <c r="G21" s="156" t="s">
        <v>8</v>
      </c>
      <c r="H21" s="324">
        <f>H19</f>
        <v>850</v>
      </c>
      <c r="I21" s="158">
        <f>I19</f>
        <v>0</v>
      </c>
      <c r="J21" s="206"/>
      <c r="K21" s="156" t="s">
        <v>8</v>
      </c>
      <c r="L21" s="324">
        <f>L19</f>
        <v>1050</v>
      </c>
      <c r="M21" s="158">
        <f>M19</f>
        <v>0</v>
      </c>
      <c r="N21" s="206"/>
      <c r="O21" s="156" t="s">
        <v>8</v>
      </c>
      <c r="P21" s="207">
        <f>SUM(P19:P20)</f>
        <v>150</v>
      </c>
      <c r="Q21" s="158">
        <f>SUM(Q19:Q20)</f>
        <v>0</v>
      </c>
      <c r="R21" s="206"/>
      <c r="S21" s="156" t="s">
        <v>8</v>
      </c>
      <c r="T21" s="325">
        <f>T19</f>
        <v>200</v>
      </c>
      <c r="U21" s="158">
        <f>U19</f>
        <v>0</v>
      </c>
      <c r="V21" s="206"/>
    </row>
    <row r="22" spans="1:22" ht="17.25" customHeight="1">
      <c r="A22" s="513" t="s">
        <v>40</v>
      </c>
      <c r="B22" s="644"/>
      <c r="C22" s="137" t="s">
        <v>39</v>
      </c>
      <c r="D22" s="138">
        <v>6650</v>
      </c>
      <c r="E22" s="136"/>
      <c r="F22" s="193"/>
      <c r="G22" s="137" t="s">
        <v>39</v>
      </c>
      <c r="H22" s="138">
        <v>3000</v>
      </c>
      <c r="I22" s="136"/>
      <c r="J22" s="193"/>
      <c r="K22" s="137" t="s">
        <v>39</v>
      </c>
      <c r="L22" s="138">
        <v>1200</v>
      </c>
      <c r="M22" s="136"/>
      <c r="N22" s="193"/>
      <c r="O22" s="137" t="s">
        <v>39</v>
      </c>
      <c r="P22" s="138">
        <v>250</v>
      </c>
      <c r="Q22" s="136"/>
      <c r="R22" s="193"/>
      <c r="S22" s="137" t="s">
        <v>257</v>
      </c>
      <c r="T22" s="138">
        <v>650</v>
      </c>
      <c r="U22" s="198"/>
      <c r="V22" s="193"/>
    </row>
    <row r="23" spans="1:22" ht="17.25" customHeight="1" thickBot="1">
      <c r="A23" s="647"/>
      <c r="B23" s="648"/>
      <c r="C23" s="151" t="s">
        <v>180</v>
      </c>
      <c r="D23" s="152">
        <v>1900</v>
      </c>
      <c r="E23" s="136"/>
      <c r="F23" s="445"/>
      <c r="G23" s="154"/>
      <c r="H23" s="152"/>
      <c r="I23" s="155"/>
      <c r="J23" s="200"/>
      <c r="K23" s="154"/>
      <c r="L23" s="152"/>
      <c r="M23" s="155"/>
      <c r="N23" s="200"/>
      <c r="O23" s="154"/>
      <c r="P23" s="152"/>
      <c r="Q23" s="155"/>
      <c r="R23" s="200"/>
      <c r="S23" s="154"/>
      <c r="T23" s="152"/>
      <c r="U23" s="326"/>
      <c r="V23" s="200"/>
    </row>
    <row r="24" spans="1:22" ht="17.25" customHeight="1" thickBot="1" thickTop="1">
      <c r="A24" s="517">
        <f>D24+H24+L24+P24+T24</f>
        <v>13650</v>
      </c>
      <c r="B24" s="622"/>
      <c r="C24" s="322" t="s">
        <v>8</v>
      </c>
      <c r="D24" s="323">
        <f>SUM(D22:D23)</f>
        <v>8550</v>
      </c>
      <c r="E24" s="201">
        <f>SUM(E22:E23)</f>
        <v>0</v>
      </c>
      <c r="F24" s="202"/>
      <c r="G24" s="322" t="s">
        <v>8</v>
      </c>
      <c r="H24" s="323">
        <f>SUM(H22:H23)</f>
        <v>3000</v>
      </c>
      <c r="I24" s="201">
        <f>I22</f>
        <v>0</v>
      </c>
      <c r="J24" s="202"/>
      <c r="K24" s="322" t="s">
        <v>8</v>
      </c>
      <c r="L24" s="323">
        <f>SUM(L22:L23)</f>
        <v>1200</v>
      </c>
      <c r="M24" s="201">
        <f>M22</f>
        <v>0</v>
      </c>
      <c r="N24" s="202"/>
      <c r="O24" s="322" t="s">
        <v>8</v>
      </c>
      <c r="P24" s="323">
        <f>SUM(P22:P23)</f>
        <v>250</v>
      </c>
      <c r="Q24" s="201">
        <f>Q22</f>
        <v>0</v>
      </c>
      <c r="R24" s="202"/>
      <c r="S24" s="322" t="s">
        <v>8</v>
      </c>
      <c r="T24" s="323">
        <f>SUM(T22:T23)</f>
        <v>650</v>
      </c>
      <c r="U24" s="201">
        <f>U22</f>
        <v>0</v>
      </c>
      <c r="V24" s="202"/>
    </row>
    <row r="25" spans="1:22" ht="17.25" customHeight="1">
      <c r="A25" s="639" t="s">
        <v>41</v>
      </c>
      <c r="B25" s="327" t="s">
        <v>42</v>
      </c>
      <c r="C25" s="137" t="s">
        <v>43</v>
      </c>
      <c r="D25" s="138">
        <v>3350</v>
      </c>
      <c r="E25" s="136"/>
      <c r="F25" s="193"/>
      <c r="G25" s="137" t="s">
        <v>43</v>
      </c>
      <c r="H25" s="138">
        <v>1150</v>
      </c>
      <c r="I25" s="136"/>
      <c r="J25" s="193"/>
      <c r="K25" s="137" t="s">
        <v>43</v>
      </c>
      <c r="L25" s="138">
        <v>850</v>
      </c>
      <c r="M25" s="136"/>
      <c r="N25" s="193"/>
      <c r="O25" s="137" t="s">
        <v>43</v>
      </c>
      <c r="P25" s="138">
        <v>300</v>
      </c>
      <c r="Q25" s="136"/>
      <c r="R25" s="193"/>
      <c r="S25" s="137" t="s">
        <v>44</v>
      </c>
      <c r="T25" s="138">
        <v>150</v>
      </c>
      <c r="U25" s="198"/>
      <c r="V25" s="193"/>
    </row>
    <row r="26" spans="1:22" ht="17.25" customHeight="1">
      <c r="A26" s="640"/>
      <c r="B26" s="328" t="s">
        <v>45</v>
      </c>
      <c r="C26" s="142" t="s">
        <v>262</v>
      </c>
      <c r="D26" s="143">
        <v>2050</v>
      </c>
      <c r="E26" s="136"/>
      <c r="F26" s="444"/>
      <c r="G26" s="142" t="s">
        <v>46</v>
      </c>
      <c r="H26" s="143">
        <v>1100</v>
      </c>
      <c r="I26" s="136"/>
      <c r="J26" s="444"/>
      <c r="K26" s="142" t="s">
        <v>46</v>
      </c>
      <c r="L26" s="196">
        <v>200</v>
      </c>
      <c r="M26" s="136"/>
      <c r="N26" s="444"/>
      <c r="O26" s="145"/>
      <c r="P26" s="196"/>
      <c r="Q26" s="146"/>
      <c r="R26" s="199"/>
      <c r="S26" s="145"/>
      <c r="T26" s="196"/>
      <c r="U26" s="329"/>
      <c r="V26" s="199"/>
    </row>
    <row r="27" spans="1:22" ht="17.25" customHeight="1">
      <c r="A27" s="640"/>
      <c r="B27" s="330" t="s">
        <v>48</v>
      </c>
      <c r="C27" s="142" t="s">
        <v>181</v>
      </c>
      <c r="D27" s="143">
        <v>1800</v>
      </c>
      <c r="E27" s="136"/>
      <c r="F27" s="444"/>
      <c r="G27" s="142"/>
      <c r="H27" s="331">
        <v>0</v>
      </c>
      <c r="I27" s="332"/>
      <c r="J27" s="208"/>
      <c r="K27" s="145"/>
      <c r="L27" s="143"/>
      <c r="M27" s="146"/>
      <c r="N27" s="199"/>
      <c r="O27" s="145"/>
      <c r="P27" s="143"/>
      <c r="Q27" s="146"/>
      <c r="R27" s="199"/>
      <c r="S27" s="145"/>
      <c r="T27" s="143"/>
      <c r="U27" s="333"/>
      <c r="V27" s="199"/>
    </row>
    <row r="28" spans="1:22" ht="17.25" customHeight="1" thickBot="1">
      <c r="A28" s="641"/>
      <c r="B28" s="330" t="s">
        <v>49</v>
      </c>
      <c r="C28" s="151" t="s">
        <v>182</v>
      </c>
      <c r="D28" s="152">
        <v>1800</v>
      </c>
      <c r="E28" s="136"/>
      <c r="F28" s="445"/>
      <c r="G28" s="151" t="s">
        <v>50</v>
      </c>
      <c r="H28" s="152">
        <v>250</v>
      </c>
      <c r="I28" s="136"/>
      <c r="J28" s="445"/>
      <c r="K28" s="154"/>
      <c r="L28" s="152"/>
      <c r="M28" s="155"/>
      <c r="N28" s="200"/>
      <c r="O28" s="154"/>
      <c r="P28" s="152"/>
      <c r="Q28" s="155"/>
      <c r="R28" s="200"/>
      <c r="S28" s="154"/>
      <c r="T28" s="152"/>
      <c r="U28" s="321"/>
      <c r="V28" s="200"/>
    </row>
    <row r="29" spans="1:22" ht="17.25" customHeight="1" thickBot="1" thickTop="1">
      <c r="A29" s="642">
        <f>D29+H29+L29+P29+T29</f>
        <v>13000</v>
      </c>
      <c r="B29" s="643"/>
      <c r="C29" s="322" t="s">
        <v>8</v>
      </c>
      <c r="D29" s="323">
        <f>SUM(D25:D28)</f>
        <v>9000</v>
      </c>
      <c r="E29" s="201">
        <f>SUM(E25:E28)</f>
        <v>0</v>
      </c>
      <c r="F29" s="202"/>
      <c r="G29" s="322" t="s">
        <v>8</v>
      </c>
      <c r="H29" s="323">
        <f>SUM(H25:H28)</f>
        <v>2500</v>
      </c>
      <c r="I29" s="201">
        <f>I25+I26+I27+I28</f>
        <v>0</v>
      </c>
      <c r="J29" s="202"/>
      <c r="K29" s="322" t="s">
        <v>8</v>
      </c>
      <c r="L29" s="323">
        <f>SUM(L25:L28)</f>
        <v>1050</v>
      </c>
      <c r="M29" s="201">
        <f>M25+M26</f>
        <v>0</v>
      </c>
      <c r="N29" s="202"/>
      <c r="O29" s="322" t="s">
        <v>8</v>
      </c>
      <c r="P29" s="323">
        <f>SUM(P25:P28)</f>
        <v>300</v>
      </c>
      <c r="Q29" s="201">
        <f>Q25</f>
        <v>0</v>
      </c>
      <c r="R29" s="202"/>
      <c r="S29" s="322" t="s">
        <v>8</v>
      </c>
      <c r="T29" s="323">
        <f>SUM(T25:T28)</f>
        <v>150</v>
      </c>
      <c r="U29" s="203">
        <f>U25</f>
        <v>0</v>
      </c>
      <c r="V29" s="202"/>
    </row>
    <row r="30" spans="1:22" ht="19.5" customHeight="1">
      <c r="A30" s="334"/>
      <c r="B30" s="5" t="s">
        <v>76</v>
      </c>
      <c r="C30" s="335"/>
      <c r="D30" s="336"/>
      <c r="E30" s="337"/>
      <c r="F30" s="337"/>
      <c r="G30" s="335"/>
      <c r="H30" s="336"/>
      <c r="I30" s="337"/>
      <c r="J30" s="337"/>
      <c r="K30" s="335"/>
      <c r="L30" s="336"/>
      <c r="M30" s="337"/>
      <c r="N30" s="337"/>
      <c r="O30" s="338"/>
      <c r="Q30" s="337"/>
      <c r="R30" s="337"/>
      <c r="S30" s="335"/>
      <c r="T30" s="23" t="s">
        <v>288</v>
      </c>
      <c r="U30" s="337"/>
      <c r="V30" s="336"/>
    </row>
    <row r="31" spans="1:21" s="336" customFormat="1" ht="17.25" customHeight="1">
      <c r="A31" s="339"/>
      <c r="B31" s="5" t="s">
        <v>236</v>
      </c>
      <c r="C31" s="335"/>
      <c r="E31" s="337"/>
      <c r="F31" s="337"/>
      <c r="G31" s="335"/>
      <c r="I31" s="337"/>
      <c r="J31" s="337"/>
      <c r="K31" s="335"/>
      <c r="M31" s="337"/>
      <c r="N31" s="337"/>
      <c r="O31" s="340"/>
      <c r="P31" s="298"/>
      <c r="Q31" s="337"/>
      <c r="R31" s="337"/>
      <c r="S31" s="335"/>
      <c r="U31" s="337"/>
    </row>
    <row r="32" spans="1:21" s="336" customFormat="1" ht="17.25" customHeight="1">
      <c r="A32" s="5"/>
      <c r="B32" s="298" t="s">
        <v>237</v>
      </c>
      <c r="C32" s="340"/>
      <c r="D32" s="298"/>
      <c r="E32" s="337"/>
      <c r="F32" s="337"/>
      <c r="G32" s="340"/>
      <c r="H32" s="298"/>
      <c r="I32" s="337"/>
      <c r="J32" s="337"/>
      <c r="K32" s="340"/>
      <c r="L32" s="298"/>
      <c r="M32" s="337"/>
      <c r="N32" s="337"/>
      <c r="O32" s="340"/>
      <c r="P32" s="298"/>
      <c r="Q32" s="337"/>
      <c r="R32" s="337"/>
      <c r="S32" s="335"/>
      <c r="U32" s="337"/>
    </row>
    <row r="33" spans="2:21" s="336" customFormat="1" ht="17.25" customHeight="1">
      <c r="B33" s="298" t="s">
        <v>343</v>
      </c>
      <c r="C33" s="340"/>
      <c r="D33" s="298"/>
      <c r="E33" s="337"/>
      <c r="F33" s="337"/>
      <c r="G33" s="340"/>
      <c r="H33" s="298"/>
      <c r="I33" s="337"/>
      <c r="J33" s="337"/>
      <c r="K33" s="340"/>
      <c r="L33" s="298"/>
      <c r="M33" s="337"/>
      <c r="N33" s="337"/>
      <c r="O33" s="340"/>
      <c r="P33" s="298"/>
      <c r="Q33" s="337"/>
      <c r="R33" s="337"/>
      <c r="S33" s="335"/>
      <c r="U33" s="337"/>
    </row>
    <row r="34" spans="2:22" s="336" customFormat="1" ht="17.25" customHeight="1">
      <c r="B34" s="298" t="s">
        <v>344</v>
      </c>
      <c r="C34" s="340"/>
      <c r="D34" s="298"/>
      <c r="E34" s="337"/>
      <c r="F34" s="337"/>
      <c r="G34" s="340"/>
      <c r="H34" s="298"/>
      <c r="K34" s="340"/>
      <c r="L34" s="5"/>
      <c r="M34" s="337"/>
      <c r="N34" s="337"/>
      <c r="O34" s="340"/>
      <c r="P34" s="298"/>
      <c r="Q34" s="337"/>
      <c r="R34" s="337"/>
      <c r="S34" s="2"/>
      <c r="T34" s="24"/>
      <c r="U34" s="5"/>
      <c r="V34" s="2"/>
    </row>
    <row r="35" spans="2:23" s="336" customFormat="1" ht="17.25" customHeight="1">
      <c r="B35" s="298" t="s">
        <v>255</v>
      </c>
      <c r="C35" s="340"/>
      <c r="D35" s="298"/>
      <c r="E35" s="337"/>
      <c r="F35" s="337"/>
      <c r="G35" s="340"/>
      <c r="H35" s="298"/>
      <c r="K35" s="340"/>
      <c r="L35" s="298"/>
      <c r="M35" s="337"/>
      <c r="N35" s="337"/>
      <c r="O35" s="340"/>
      <c r="P35" s="298" t="s">
        <v>329</v>
      </c>
      <c r="Q35" s="337"/>
      <c r="R35" s="337"/>
      <c r="W35" s="5"/>
    </row>
    <row r="36" spans="1:21" s="336" customFormat="1" ht="17.25" customHeight="1">
      <c r="A36" s="5"/>
      <c r="B36" s="298" t="s">
        <v>286</v>
      </c>
      <c r="C36" s="340"/>
      <c r="D36" s="298"/>
      <c r="E36" s="337"/>
      <c r="F36" s="337"/>
      <c r="G36" s="340"/>
      <c r="H36" s="298"/>
      <c r="I36" s="337"/>
      <c r="J36" s="337"/>
      <c r="K36" s="340"/>
      <c r="L36" s="298"/>
      <c r="M36" s="337"/>
      <c r="N36" s="337"/>
      <c r="O36" s="340"/>
      <c r="P36" s="298" t="s">
        <v>273</v>
      </c>
      <c r="Q36" s="298"/>
      <c r="R36" s="298"/>
      <c r="S36" s="298"/>
      <c r="T36" s="298"/>
      <c r="U36" s="298"/>
    </row>
    <row r="37" spans="2:21" s="336" customFormat="1" ht="17.25" customHeight="1">
      <c r="B37" s="298" t="s">
        <v>348</v>
      </c>
      <c r="C37" s="340"/>
      <c r="D37" s="298"/>
      <c r="E37" s="337"/>
      <c r="F37" s="337"/>
      <c r="G37" s="340"/>
      <c r="H37" s="298"/>
      <c r="I37" s="337"/>
      <c r="J37" s="337"/>
      <c r="K37" s="340"/>
      <c r="L37" s="298"/>
      <c r="P37" s="5" t="s">
        <v>330</v>
      </c>
      <c r="Q37" s="298"/>
      <c r="R37" s="304"/>
      <c r="S37" s="304"/>
      <c r="T37" s="304"/>
      <c r="U37" s="304"/>
    </row>
    <row r="38" spans="2:22" s="336" customFormat="1" ht="17.25" customHeight="1">
      <c r="B38" s="298"/>
      <c r="C38" s="340"/>
      <c r="D38" s="298"/>
      <c r="E38" s="337"/>
      <c r="F38" s="337"/>
      <c r="G38" s="340"/>
      <c r="H38" s="298"/>
      <c r="P38" s="5" t="s">
        <v>331</v>
      </c>
      <c r="Q38" s="300"/>
      <c r="R38" s="305"/>
      <c r="S38" s="305"/>
      <c r="T38" s="305"/>
      <c r="U38" s="306"/>
      <c r="V38" s="5"/>
    </row>
    <row r="39" spans="2:22" s="336" customFormat="1" ht="17.25" customHeight="1">
      <c r="B39" s="298"/>
      <c r="C39" s="340"/>
      <c r="D39" s="298"/>
      <c r="E39" s="337"/>
      <c r="F39" s="337"/>
      <c r="H39" s="298"/>
      <c r="P39" s="300" t="s">
        <v>332</v>
      </c>
      <c r="Q39" s="5"/>
      <c r="R39" s="5"/>
      <c r="S39" s="2"/>
      <c r="T39" s="5"/>
      <c r="U39" s="5"/>
      <c r="V39" s="5"/>
    </row>
    <row r="40" spans="2:23" s="336" customFormat="1" ht="17.25" customHeight="1">
      <c r="B40" s="298"/>
      <c r="C40" s="14"/>
      <c r="D40" s="5"/>
      <c r="E40" s="337"/>
      <c r="F40" s="337"/>
      <c r="G40" s="340"/>
      <c r="H40" s="298"/>
      <c r="P40" s="5" t="s">
        <v>276</v>
      </c>
      <c r="Q40" s="5"/>
      <c r="R40" s="5"/>
      <c r="S40" s="2"/>
      <c r="T40" s="5"/>
      <c r="U40" s="5"/>
      <c r="V40" s="341"/>
      <c r="W40" s="342"/>
    </row>
    <row r="41" spans="2:23" s="336" customFormat="1" ht="17.25" customHeight="1">
      <c r="B41" s="5"/>
      <c r="C41" s="14"/>
      <c r="D41" s="5"/>
      <c r="G41" s="14"/>
      <c r="H41" s="5"/>
      <c r="I41" s="307"/>
      <c r="J41" s="307"/>
      <c r="K41" s="14"/>
      <c r="L41" s="5"/>
      <c r="M41" s="307"/>
      <c r="N41" s="307"/>
      <c r="O41" s="14"/>
      <c r="Q41" s="5"/>
      <c r="R41" s="5"/>
      <c r="S41" s="2"/>
      <c r="T41" s="5"/>
      <c r="U41" s="5"/>
      <c r="V41" s="341"/>
      <c r="W41" s="342"/>
    </row>
    <row r="42" spans="1:22" ht="17.25" customHeight="1">
      <c r="A42" s="23"/>
      <c r="Q42" s="5"/>
      <c r="R42" s="5"/>
      <c r="S42" s="2"/>
      <c r="U42" s="5"/>
      <c r="V42" s="306"/>
    </row>
    <row r="43" ht="17.25" customHeight="1"/>
    <row r="44" ht="17.25" customHeight="1"/>
    <row r="45" ht="17.25" customHeight="1"/>
    <row r="46" ht="17.25" customHeight="1"/>
    <row r="47" ht="17.25" customHeight="1"/>
    <row r="60" spans="3:7" ht="11.25">
      <c r="C60" s="343"/>
      <c r="D60" s="307"/>
      <c r="G60" s="343"/>
    </row>
    <row r="61" ht="11.25">
      <c r="B61" s="307"/>
    </row>
  </sheetData>
  <sheetProtection password="C43D" sheet="1"/>
  <mergeCells count="46">
    <mergeCell ref="A3:B3"/>
    <mergeCell ref="A4:B4"/>
    <mergeCell ref="A25:A28"/>
    <mergeCell ref="A29:B29"/>
    <mergeCell ref="A24:B24"/>
    <mergeCell ref="A5:B5"/>
    <mergeCell ref="A10:B13"/>
    <mergeCell ref="A15:B17"/>
    <mergeCell ref="A19:B20"/>
    <mergeCell ref="A22:B23"/>
    <mergeCell ref="U2:V2"/>
    <mergeCell ref="I1:N2"/>
    <mergeCell ref="N7:P7"/>
    <mergeCell ref="R7:S7"/>
    <mergeCell ref="L6:L7"/>
    <mergeCell ref="S6:V6"/>
    <mergeCell ref="U7:V7"/>
    <mergeCell ref="V4:V5"/>
    <mergeCell ref="R4:U5"/>
    <mergeCell ref="P6:Q6"/>
    <mergeCell ref="O5:Q5"/>
    <mergeCell ref="D6:F7"/>
    <mergeCell ref="G6:G7"/>
    <mergeCell ref="H6:K7"/>
    <mergeCell ref="C4:F5"/>
    <mergeCell ref="G4:I5"/>
    <mergeCell ref="N6:O6"/>
    <mergeCell ref="A18:B18"/>
    <mergeCell ref="A21:B21"/>
    <mergeCell ref="A6:B6"/>
    <mergeCell ref="J4:L5"/>
    <mergeCell ref="G8:J8"/>
    <mergeCell ref="C6:C7"/>
    <mergeCell ref="K8:N8"/>
    <mergeCell ref="A14:B14"/>
    <mergeCell ref="M4:M5"/>
    <mergeCell ref="O8:R8"/>
    <mergeCell ref="S8:V8"/>
    <mergeCell ref="A9:B9"/>
    <mergeCell ref="C3:F3"/>
    <mergeCell ref="G3:I3"/>
    <mergeCell ref="J3:L3"/>
    <mergeCell ref="N3:N4"/>
    <mergeCell ref="O3:Q4"/>
    <mergeCell ref="R3:U3"/>
    <mergeCell ref="C8:F8"/>
  </mergeCells>
  <conditionalFormatting sqref="Q21:R21 J21 N21 E21:F21 I27 V21">
    <cfRule type="expression" priority="9" dxfId="25" stopIfTrue="1">
      <formula>D21&lt;E21</formula>
    </cfRule>
  </conditionalFormatting>
  <conditionalFormatting sqref="E10:E12 E15:E17 E19:E20 E22:E23 E25:E28">
    <cfRule type="expression" priority="5" dxfId="0" stopIfTrue="1">
      <formula>$D10&lt;$E10</formula>
    </cfRule>
  </conditionalFormatting>
  <conditionalFormatting sqref="I10:I11 I15:I16 I19 I22 I25:I26 I28">
    <cfRule type="expression" priority="4" dxfId="0" stopIfTrue="1">
      <formula>$H10&lt;$I10</formula>
    </cfRule>
  </conditionalFormatting>
  <conditionalFormatting sqref="M10 M15 M19 M22 M25:M26">
    <cfRule type="expression" priority="3" dxfId="0" stopIfTrue="1">
      <formula>$L10&lt;$M10</formula>
    </cfRule>
  </conditionalFormatting>
  <conditionalFormatting sqref="Q10 Q15:Q17 Q19:Q20 Q22 Q25">
    <cfRule type="expression" priority="2" dxfId="0" stopIfTrue="1">
      <formula>$P10&lt;$Q10</formula>
    </cfRule>
  </conditionalFormatting>
  <conditionalFormatting sqref="U10:U12 U15:U16 U19 U22 U25">
    <cfRule type="expression" priority="1" dxfId="0" stopIfTrue="1">
      <formula>$T10&lt;$U10</formula>
    </cfRule>
  </conditionalFormatting>
  <dataValidations count="2">
    <dataValidation type="whole" allowBlank="1" showInputMessage="1" showErrorMessage="1" sqref="E13 I27">
      <formula1>0</formula1>
      <formula2>D13</formula2>
    </dataValidation>
    <dataValidation errorStyle="warning" type="whole" allowBlank="1" showInputMessage="1" showErrorMessage="1" errorTitle="エラー" error="持枚数を超えております。" sqref="E10:E12 E15:E17 E19:E20 E22:E23 E25:E28 I10:I11 I15:I16 I19 I22 I25:I26 I28 M25:M26 M22 M19 M15 M10 Q10 Q15:Q17 Q19:Q20 Q22 Q25 U10:U12 U15:U16 U19 U22 U25">
      <formula1>0</formula1>
      <formula2>D10</formula2>
    </dataValidation>
  </dataValidations>
  <printOptions horizontalCentered="1"/>
  <pageMargins left="0.1968503937007874" right="0.1968503937007874" top="0.5905511811023623" bottom="0.3937007874015748" header="0.5118110236220472" footer="0.5118110236220472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67"/>
  <sheetViews>
    <sheetView showZero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2.375" style="5" customWidth="1"/>
    <col min="2" max="2" width="7.25390625" style="5" customWidth="1"/>
    <col min="3" max="3" width="10.00390625" style="14" customWidth="1"/>
    <col min="4" max="4" width="6.75390625" style="23" customWidth="1"/>
    <col min="5" max="5" width="8.875" style="307" customWidth="1"/>
    <col min="6" max="6" width="8.875" style="344" customWidth="1"/>
    <col min="7" max="7" width="10.00390625" style="14" customWidth="1"/>
    <col min="8" max="8" width="6.75390625" style="23" customWidth="1"/>
    <col min="9" max="10" width="8.875" style="307" customWidth="1"/>
    <col min="11" max="11" width="10.00390625" style="14" customWidth="1"/>
    <col min="12" max="12" width="6.75390625" style="23" customWidth="1"/>
    <col min="13" max="14" width="8.875" style="307" customWidth="1"/>
    <col min="15" max="15" width="10.00390625" style="14" customWidth="1"/>
    <col min="16" max="16" width="6.75390625" style="23" customWidth="1"/>
    <col min="17" max="18" width="8.875" style="307" customWidth="1"/>
    <col min="19" max="19" width="10.00390625" style="14" customWidth="1"/>
    <col min="20" max="20" width="6.75390625" style="23" customWidth="1"/>
    <col min="21" max="21" width="8.75390625" style="307" customWidth="1"/>
    <col min="22" max="22" width="8.75390625" style="23" customWidth="1"/>
    <col min="23" max="23" width="5.875" style="5" customWidth="1"/>
    <col min="24" max="24" width="3.375" style="5" customWidth="1"/>
    <col min="25" max="16384" width="9.00390625" style="5" customWidth="1"/>
  </cols>
  <sheetData>
    <row r="1" spans="9:14" ht="13.5" customHeight="1">
      <c r="I1" s="591" t="s">
        <v>287</v>
      </c>
      <c r="J1" s="591"/>
      <c r="K1" s="591"/>
      <c r="L1" s="591"/>
      <c r="M1" s="591"/>
      <c r="N1" s="591"/>
    </row>
    <row r="2" spans="9:22" ht="14.25" customHeight="1" thickBot="1">
      <c r="I2" s="592"/>
      <c r="J2" s="592"/>
      <c r="K2" s="592"/>
      <c r="L2" s="592"/>
      <c r="M2" s="592"/>
      <c r="N2" s="592"/>
      <c r="U2" s="590" t="s">
        <v>374</v>
      </c>
      <c r="V2" s="590"/>
    </row>
    <row r="3" spans="1:22" s="311" customFormat="1" ht="17.25" customHeight="1">
      <c r="A3" s="564"/>
      <c r="B3" s="565"/>
      <c r="C3" s="614" t="s">
        <v>12</v>
      </c>
      <c r="D3" s="615"/>
      <c r="E3" s="615"/>
      <c r="F3" s="615"/>
      <c r="G3" s="616" t="s">
        <v>0</v>
      </c>
      <c r="H3" s="617"/>
      <c r="I3" s="618"/>
      <c r="J3" s="616" t="s">
        <v>258</v>
      </c>
      <c r="K3" s="615"/>
      <c r="L3" s="619"/>
      <c r="M3" s="309" t="s">
        <v>204</v>
      </c>
      <c r="N3" s="620" t="s">
        <v>205</v>
      </c>
      <c r="O3" s="594">
        <f>O5+'山形・東村山・上山'!O5+'天童･東根・村山・寒河江・西村山'!O5+'米沢･南陽・長井・東置賜・西置賜'!O5+'酒田･飽海・東田川'!O5+'鶴岡'!O5</f>
        <v>0</v>
      </c>
      <c r="P3" s="595"/>
      <c r="Q3" s="596"/>
      <c r="R3" s="616" t="s">
        <v>259</v>
      </c>
      <c r="S3" s="615"/>
      <c r="T3" s="615"/>
      <c r="U3" s="619"/>
      <c r="V3" s="310" t="s">
        <v>1</v>
      </c>
    </row>
    <row r="4" spans="1:22" s="311" customFormat="1" ht="17.25" customHeight="1">
      <c r="A4" s="579" t="s">
        <v>13</v>
      </c>
      <c r="B4" s="578"/>
      <c r="C4" s="580"/>
      <c r="D4" s="581"/>
      <c r="E4" s="581"/>
      <c r="F4" s="582"/>
      <c r="G4" s="599"/>
      <c r="H4" s="600"/>
      <c r="I4" s="601"/>
      <c r="J4" s="544"/>
      <c r="K4" s="603"/>
      <c r="L4" s="604"/>
      <c r="M4" s="653"/>
      <c r="N4" s="621"/>
      <c r="O4" s="597"/>
      <c r="P4" s="597"/>
      <c r="Q4" s="598"/>
      <c r="R4" s="544"/>
      <c r="S4" s="545"/>
      <c r="T4" s="546"/>
      <c r="U4" s="655"/>
      <c r="V4" s="586"/>
    </row>
    <row r="5" spans="1:22" s="311" customFormat="1" ht="17.25" customHeight="1">
      <c r="A5" s="577" t="s">
        <v>282</v>
      </c>
      <c r="B5" s="578"/>
      <c r="C5" s="583"/>
      <c r="D5" s="584"/>
      <c r="E5" s="584"/>
      <c r="F5" s="585"/>
      <c r="G5" s="602"/>
      <c r="H5" s="584"/>
      <c r="I5" s="585"/>
      <c r="J5" s="605"/>
      <c r="K5" s="606"/>
      <c r="L5" s="607"/>
      <c r="M5" s="654"/>
      <c r="N5" s="312" t="s">
        <v>14</v>
      </c>
      <c r="O5" s="552">
        <f>E11+I11+U11+U18+Q18+M18+I18+E18+E15+E29+I29+M29</f>
        <v>0</v>
      </c>
      <c r="P5" s="631"/>
      <c r="Q5" s="632"/>
      <c r="R5" s="548"/>
      <c r="S5" s="549"/>
      <c r="T5" s="550"/>
      <c r="U5" s="656"/>
      <c r="V5" s="587"/>
    </row>
    <row r="6" spans="1:22" s="304" customFormat="1" ht="17.25" customHeight="1">
      <c r="A6" s="649"/>
      <c r="B6" s="650"/>
      <c r="C6" s="651" t="s">
        <v>106</v>
      </c>
      <c r="D6" s="663"/>
      <c r="E6" s="663"/>
      <c r="F6" s="663"/>
      <c r="G6" s="665" t="s">
        <v>105</v>
      </c>
      <c r="H6" s="657"/>
      <c r="I6" s="657"/>
      <c r="J6" s="657"/>
      <c r="K6" s="658"/>
      <c r="L6" s="538" t="s">
        <v>104</v>
      </c>
      <c r="M6" s="217" t="s">
        <v>247</v>
      </c>
      <c r="N6" s="562"/>
      <c r="O6" s="563"/>
      <c r="P6" s="540" t="s">
        <v>367</v>
      </c>
      <c r="Q6" s="541"/>
      <c r="R6" s="218" t="s">
        <v>164</v>
      </c>
      <c r="S6" s="542"/>
      <c r="T6" s="542"/>
      <c r="U6" s="542"/>
      <c r="V6" s="543"/>
    </row>
    <row r="7" spans="1:22" s="304" customFormat="1" ht="17.25" customHeight="1" thickBot="1">
      <c r="A7" s="345"/>
      <c r="B7" s="346"/>
      <c r="C7" s="652"/>
      <c r="D7" s="664"/>
      <c r="E7" s="664"/>
      <c r="F7" s="664"/>
      <c r="G7" s="666"/>
      <c r="H7" s="659"/>
      <c r="I7" s="659"/>
      <c r="J7" s="659"/>
      <c r="K7" s="660"/>
      <c r="L7" s="539"/>
      <c r="M7" s="221" t="s">
        <v>107</v>
      </c>
      <c r="N7" s="557"/>
      <c r="O7" s="558"/>
      <c r="P7" s="559"/>
      <c r="Q7" s="222" t="s">
        <v>229</v>
      </c>
      <c r="R7" s="560"/>
      <c r="S7" s="561"/>
      <c r="T7" s="223" t="s">
        <v>230</v>
      </c>
      <c r="U7" s="588"/>
      <c r="V7" s="589"/>
    </row>
    <row r="8" spans="1:22" s="226" customFormat="1" ht="24.75" customHeight="1" thickBot="1">
      <c r="A8" s="347"/>
      <c r="B8" s="348"/>
      <c r="C8" s="529" t="s">
        <v>159</v>
      </c>
      <c r="D8" s="530"/>
      <c r="E8" s="530"/>
      <c r="F8" s="531"/>
      <c r="G8" s="529" t="s">
        <v>136</v>
      </c>
      <c r="H8" s="530"/>
      <c r="I8" s="530"/>
      <c r="J8" s="531"/>
      <c r="K8" s="529" t="s">
        <v>137</v>
      </c>
      <c r="L8" s="530"/>
      <c r="M8" s="530"/>
      <c r="N8" s="531"/>
      <c r="O8" s="529" t="s">
        <v>138</v>
      </c>
      <c r="P8" s="530"/>
      <c r="Q8" s="530"/>
      <c r="R8" s="531"/>
      <c r="S8" s="529" t="s">
        <v>161</v>
      </c>
      <c r="T8" s="530"/>
      <c r="U8" s="530"/>
      <c r="V8" s="531"/>
    </row>
    <row r="9" spans="1:22" s="2" customFormat="1" ht="17.25" customHeight="1" thickBot="1">
      <c r="A9" s="661" t="s">
        <v>117</v>
      </c>
      <c r="B9" s="662"/>
      <c r="C9" s="231" t="s">
        <v>160</v>
      </c>
      <c r="D9" s="349" t="s">
        <v>283</v>
      </c>
      <c r="E9" s="229" t="s">
        <v>301</v>
      </c>
      <c r="F9" s="350" t="s">
        <v>163</v>
      </c>
      <c r="G9" s="231" t="s">
        <v>160</v>
      </c>
      <c r="H9" s="349" t="s">
        <v>283</v>
      </c>
      <c r="I9" s="229" t="s">
        <v>301</v>
      </c>
      <c r="J9" s="350" t="s">
        <v>163</v>
      </c>
      <c r="K9" s="231" t="s">
        <v>160</v>
      </c>
      <c r="L9" s="349" t="s">
        <v>283</v>
      </c>
      <c r="M9" s="229" t="s">
        <v>301</v>
      </c>
      <c r="N9" s="350" t="s">
        <v>163</v>
      </c>
      <c r="O9" s="231" t="s">
        <v>160</v>
      </c>
      <c r="P9" s="349" t="s">
        <v>283</v>
      </c>
      <c r="Q9" s="229" t="s">
        <v>301</v>
      </c>
      <c r="R9" s="350" t="s">
        <v>163</v>
      </c>
      <c r="S9" s="231" t="s">
        <v>160</v>
      </c>
      <c r="T9" s="349" t="s">
        <v>283</v>
      </c>
      <c r="U9" s="229" t="s">
        <v>301</v>
      </c>
      <c r="V9" s="350" t="s">
        <v>163</v>
      </c>
    </row>
    <row r="10" spans="1:22" ht="18" customHeight="1" thickBot="1">
      <c r="A10" s="671" t="s">
        <v>58</v>
      </c>
      <c r="B10" s="672"/>
      <c r="C10" s="98" t="s">
        <v>59</v>
      </c>
      <c r="D10" s="99">
        <v>4100</v>
      </c>
      <c r="E10" s="81"/>
      <c r="F10" s="446"/>
      <c r="G10" s="98" t="s">
        <v>177</v>
      </c>
      <c r="H10" s="99">
        <v>850</v>
      </c>
      <c r="I10" s="81"/>
      <c r="J10" s="446"/>
      <c r="K10" s="101"/>
      <c r="L10" s="99"/>
      <c r="M10" s="102"/>
      <c r="N10" s="100"/>
      <c r="O10" s="101"/>
      <c r="P10" s="99"/>
      <c r="Q10" s="103"/>
      <c r="R10" s="100"/>
      <c r="S10" s="104" t="s">
        <v>6</v>
      </c>
      <c r="T10" s="99">
        <v>100</v>
      </c>
      <c r="U10" s="81"/>
      <c r="V10" s="446"/>
    </row>
    <row r="11" spans="1:22" ht="17.25" customHeight="1" thickBot="1" thickTop="1">
      <c r="A11" s="532">
        <f>D11+H11+L11+P11+T11</f>
        <v>5050</v>
      </c>
      <c r="B11" s="667"/>
      <c r="C11" s="95" t="s">
        <v>8</v>
      </c>
      <c r="D11" s="351">
        <f>D10</f>
        <v>4100</v>
      </c>
      <c r="E11" s="96">
        <f>SUM(E10)</f>
        <v>0</v>
      </c>
      <c r="F11" s="97"/>
      <c r="G11" s="95" t="s">
        <v>8</v>
      </c>
      <c r="H11" s="351">
        <f>H10</f>
        <v>850</v>
      </c>
      <c r="I11" s="352">
        <f>I10</f>
        <v>0</v>
      </c>
      <c r="J11" s="97"/>
      <c r="K11" s="95"/>
      <c r="L11" s="353"/>
      <c r="M11" s="105"/>
      <c r="N11" s="97"/>
      <c r="O11" s="95"/>
      <c r="P11" s="353"/>
      <c r="Q11" s="105"/>
      <c r="R11" s="97"/>
      <c r="S11" s="95" t="s">
        <v>8</v>
      </c>
      <c r="T11" s="351">
        <f>T10</f>
        <v>100</v>
      </c>
      <c r="U11" s="352">
        <f>U10</f>
        <v>0</v>
      </c>
      <c r="V11" s="97"/>
    </row>
    <row r="12" spans="1:22" ht="18" customHeight="1">
      <c r="A12" s="673" t="s">
        <v>60</v>
      </c>
      <c r="B12" s="681" t="s">
        <v>61</v>
      </c>
      <c r="C12" s="90" t="s">
        <v>178</v>
      </c>
      <c r="D12" s="79">
        <v>1500</v>
      </c>
      <c r="E12" s="81"/>
      <c r="F12" s="447"/>
      <c r="G12" s="107"/>
      <c r="H12" s="79"/>
      <c r="I12" s="108"/>
      <c r="J12" s="106"/>
      <c r="K12" s="107"/>
      <c r="L12" s="79"/>
      <c r="M12" s="108"/>
      <c r="N12" s="106"/>
      <c r="O12" s="107"/>
      <c r="P12" s="79"/>
      <c r="Q12" s="108"/>
      <c r="R12" s="106"/>
      <c r="S12" s="107"/>
      <c r="T12" s="79"/>
      <c r="U12" s="108"/>
      <c r="V12" s="106"/>
    </row>
    <row r="13" spans="1:22" ht="18" customHeight="1">
      <c r="A13" s="674"/>
      <c r="B13" s="682"/>
      <c r="C13" s="91" t="s">
        <v>179</v>
      </c>
      <c r="D13" s="92">
        <v>500</v>
      </c>
      <c r="E13" s="81"/>
      <c r="F13" s="448"/>
      <c r="G13" s="93"/>
      <c r="H13" s="92"/>
      <c r="I13" s="110"/>
      <c r="J13" s="109"/>
      <c r="K13" s="93"/>
      <c r="L13" s="92"/>
      <c r="M13" s="110"/>
      <c r="N13" s="109"/>
      <c r="O13" s="93"/>
      <c r="P13" s="92"/>
      <c r="Q13" s="110"/>
      <c r="R13" s="109"/>
      <c r="S13" s="93"/>
      <c r="T13" s="92"/>
      <c r="U13" s="110"/>
      <c r="V13" s="109"/>
    </row>
    <row r="14" spans="1:22" ht="17.25" customHeight="1" thickBot="1">
      <c r="A14" s="675"/>
      <c r="B14" s="683"/>
      <c r="C14" s="111"/>
      <c r="D14" s="94"/>
      <c r="E14" s="468"/>
      <c r="F14" s="112"/>
      <c r="G14" s="113"/>
      <c r="H14" s="94"/>
      <c r="I14" s="114"/>
      <c r="J14" s="112"/>
      <c r="K14" s="115"/>
      <c r="L14" s="94"/>
      <c r="M14" s="114"/>
      <c r="N14" s="112"/>
      <c r="O14" s="115"/>
      <c r="P14" s="94"/>
      <c r="Q14" s="114"/>
      <c r="R14" s="112"/>
      <c r="S14" s="115"/>
      <c r="T14" s="94"/>
      <c r="U14" s="114"/>
      <c r="V14" s="112"/>
    </row>
    <row r="15" spans="1:22" ht="17.25" customHeight="1" thickBot="1" thickTop="1">
      <c r="A15" s="532">
        <f>D15+H15+L15+P15+T15</f>
        <v>2000</v>
      </c>
      <c r="B15" s="667"/>
      <c r="C15" s="95" t="s">
        <v>8</v>
      </c>
      <c r="D15" s="351">
        <f>D12+D13</f>
        <v>2000</v>
      </c>
      <c r="E15" s="96">
        <f>SUM(E12:E13)</f>
        <v>0</v>
      </c>
      <c r="F15" s="97"/>
      <c r="G15" s="95"/>
      <c r="H15" s="354"/>
      <c r="I15" s="355"/>
      <c r="J15" s="97"/>
      <c r="K15" s="95"/>
      <c r="L15" s="354"/>
      <c r="M15" s="96"/>
      <c r="N15" s="97"/>
      <c r="O15" s="95"/>
      <c r="P15" s="354"/>
      <c r="Q15" s="96"/>
      <c r="R15" s="97"/>
      <c r="S15" s="95"/>
      <c r="T15" s="354"/>
      <c r="U15" s="96"/>
      <c r="V15" s="97"/>
    </row>
    <row r="16" spans="1:22" ht="18" customHeight="1">
      <c r="A16" s="677" t="s">
        <v>64</v>
      </c>
      <c r="B16" s="678"/>
      <c r="C16" s="237" t="s">
        <v>62</v>
      </c>
      <c r="D16" s="236">
        <v>5650</v>
      </c>
      <c r="E16" s="81"/>
      <c r="F16" s="447"/>
      <c r="G16" s="237" t="s">
        <v>62</v>
      </c>
      <c r="H16" s="236">
        <v>1450</v>
      </c>
      <c r="I16" s="81"/>
      <c r="J16" s="447"/>
      <c r="K16" s="237" t="s">
        <v>62</v>
      </c>
      <c r="L16" s="236">
        <v>3400</v>
      </c>
      <c r="M16" s="81"/>
      <c r="N16" s="447"/>
      <c r="O16" s="237" t="s">
        <v>62</v>
      </c>
      <c r="P16" s="236">
        <v>800</v>
      </c>
      <c r="Q16" s="81"/>
      <c r="R16" s="447"/>
      <c r="S16" s="237" t="s">
        <v>63</v>
      </c>
      <c r="T16" s="236">
        <v>250</v>
      </c>
      <c r="U16" s="81"/>
      <c r="V16" s="447"/>
    </row>
    <row r="17" spans="1:22" ht="18" customHeight="1" thickBot="1">
      <c r="A17" s="679"/>
      <c r="B17" s="680"/>
      <c r="C17" s="287" t="s">
        <v>65</v>
      </c>
      <c r="D17" s="273">
        <v>800</v>
      </c>
      <c r="E17" s="81"/>
      <c r="F17" s="449"/>
      <c r="G17" s="271"/>
      <c r="H17" s="273"/>
      <c r="I17" s="471"/>
      <c r="J17" s="112"/>
      <c r="K17" s="271"/>
      <c r="L17" s="273"/>
      <c r="M17" s="471"/>
      <c r="N17" s="112"/>
      <c r="O17" s="271"/>
      <c r="P17" s="273"/>
      <c r="Q17" s="471"/>
      <c r="R17" s="112"/>
      <c r="S17" s="271"/>
      <c r="T17" s="273"/>
      <c r="U17" s="487"/>
      <c r="V17" s="112"/>
    </row>
    <row r="18" spans="1:22" ht="17.25" customHeight="1" thickBot="1" thickTop="1">
      <c r="A18" s="532">
        <f>D18+H18+L18+P18+T18</f>
        <v>12350</v>
      </c>
      <c r="B18" s="667"/>
      <c r="C18" s="279" t="s">
        <v>8</v>
      </c>
      <c r="D18" s="351">
        <f>D16+D17</f>
        <v>6450</v>
      </c>
      <c r="E18" s="87">
        <f>SUM(E16:E17)</f>
        <v>0</v>
      </c>
      <c r="F18" s="356"/>
      <c r="G18" s="279" t="s">
        <v>8</v>
      </c>
      <c r="H18" s="351">
        <f>H16</f>
        <v>1450</v>
      </c>
      <c r="I18" s="352">
        <f>SUM(I16:I17)</f>
        <v>0</v>
      </c>
      <c r="J18" s="356"/>
      <c r="K18" s="279" t="s">
        <v>8</v>
      </c>
      <c r="L18" s="351">
        <f>L16</f>
        <v>3400</v>
      </c>
      <c r="M18" s="352">
        <f>SUM(M16:M17)</f>
        <v>0</v>
      </c>
      <c r="N18" s="356"/>
      <c r="O18" s="279" t="s">
        <v>8</v>
      </c>
      <c r="P18" s="351">
        <f>P16</f>
        <v>800</v>
      </c>
      <c r="Q18" s="352">
        <f>Q16</f>
        <v>0</v>
      </c>
      <c r="R18" s="356"/>
      <c r="S18" s="279" t="s">
        <v>8</v>
      </c>
      <c r="T18" s="351">
        <f>T16</f>
        <v>250</v>
      </c>
      <c r="U18" s="352">
        <f>U16</f>
        <v>0</v>
      </c>
      <c r="V18" s="356"/>
    </row>
    <row r="19" spans="1:22" ht="18" customHeight="1">
      <c r="A19" s="668" t="s">
        <v>66</v>
      </c>
      <c r="B19" s="357" t="s">
        <v>67</v>
      </c>
      <c r="C19" s="237" t="s">
        <v>68</v>
      </c>
      <c r="D19" s="236">
        <v>1000</v>
      </c>
      <c r="E19" s="81"/>
      <c r="F19" s="447"/>
      <c r="G19" s="237" t="s">
        <v>68</v>
      </c>
      <c r="H19" s="236">
        <v>150</v>
      </c>
      <c r="I19" s="81"/>
      <c r="J19" s="447"/>
      <c r="K19" s="237" t="s">
        <v>68</v>
      </c>
      <c r="L19" s="236">
        <v>200</v>
      </c>
      <c r="M19" s="81"/>
      <c r="N19" s="447"/>
      <c r="O19" s="358"/>
      <c r="P19" s="236"/>
      <c r="Q19" s="464"/>
      <c r="R19" s="106"/>
      <c r="S19" s="358"/>
      <c r="T19" s="236"/>
      <c r="U19" s="464"/>
      <c r="V19" s="106"/>
    </row>
    <row r="20" spans="1:22" ht="18" customHeight="1">
      <c r="A20" s="669"/>
      <c r="B20" s="676" t="s">
        <v>69</v>
      </c>
      <c r="C20" s="243" t="s">
        <v>183</v>
      </c>
      <c r="D20" s="244">
        <v>1350</v>
      </c>
      <c r="E20" s="81"/>
      <c r="F20" s="448"/>
      <c r="G20" s="250"/>
      <c r="H20" s="244"/>
      <c r="I20" s="467"/>
      <c r="J20" s="109"/>
      <c r="K20" s="250"/>
      <c r="L20" s="244"/>
      <c r="M20" s="248"/>
      <c r="N20" s="109"/>
      <c r="O20" s="250"/>
      <c r="P20" s="244"/>
      <c r="Q20" s="465"/>
      <c r="R20" s="109"/>
      <c r="S20" s="250"/>
      <c r="T20" s="244"/>
      <c r="U20" s="465"/>
      <c r="V20" s="109"/>
    </row>
    <row r="21" spans="1:22" ht="18.75" customHeight="1">
      <c r="A21" s="669"/>
      <c r="B21" s="676"/>
      <c r="C21" s="243" t="s">
        <v>184</v>
      </c>
      <c r="D21" s="244">
        <v>600</v>
      </c>
      <c r="E21" s="81"/>
      <c r="F21" s="448"/>
      <c r="G21" s="250"/>
      <c r="H21" s="244"/>
      <c r="I21" s="467"/>
      <c r="J21" s="109"/>
      <c r="K21" s="250"/>
      <c r="L21" s="244"/>
      <c r="M21" s="248"/>
      <c r="N21" s="109"/>
      <c r="O21" s="250"/>
      <c r="P21" s="244"/>
      <c r="Q21" s="248"/>
      <c r="R21" s="109"/>
      <c r="S21" s="250"/>
      <c r="T21" s="244"/>
      <c r="U21" s="465"/>
      <c r="V21" s="109"/>
    </row>
    <row r="22" spans="1:22" ht="18" customHeight="1">
      <c r="A22" s="669"/>
      <c r="B22" s="359" t="s">
        <v>70</v>
      </c>
      <c r="C22" s="243" t="s">
        <v>185</v>
      </c>
      <c r="D22" s="244">
        <v>1350</v>
      </c>
      <c r="E22" s="81"/>
      <c r="F22" s="448"/>
      <c r="G22" s="250"/>
      <c r="H22" s="244"/>
      <c r="I22" s="467"/>
      <c r="J22" s="109"/>
      <c r="K22" s="250"/>
      <c r="L22" s="244"/>
      <c r="M22" s="248"/>
      <c r="N22" s="109"/>
      <c r="O22" s="250"/>
      <c r="P22" s="244"/>
      <c r="Q22" s="248"/>
      <c r="R22" s="109"/>
      <c r="S22" s="250"/>
      <c r="T22" s="244"/>
      <c r="U22" s="248"/>
      <c r="V22" s="109"/>
    </row>
    <row r="23" spans="1:22" ht="18" customHeight="1">
      <c r="A23" s="669"/>
      <c r="B23" s="359" t="s">
        <v>71</v>
      </c>
      <c r="C23" s="243" t="s">
        <v>191</v>
      </c>
      <c r="D23" s="244">
        <v>1000</v>
      </c>
      <c r="E23" s="81"/>
      <c r="F23" s="448"/>
      <c r="G23" s="250"/>
      <c r="H23" s="244"/>
      <c r="I23" s="467"/>
      <c r="J23" s="109"/>
      <c r="K23" s="243"/>
      <c r="L23" s="244">
        <v>0</v>
      </c>
      <c r="M23" s="234"/>
      <c r="N23" s="109"/>
      <c r="O23" s="250"/>
      <c r="P23" s="244"/>
      <c r="Q23" s="248"/>
      <c r="R23" s="109"/>
      <c r="S23" s="250"/>
      <c r="T23" s="244"/>
      <c r="U23" s="248"/>
      <c r="V23" s="109"/>
    </row>
    <row r="24" spans="1:22" ht="18" customHeight="1">
      <c r="A24" s="669"/>
      <c r="B24" s="684" t="s">
        <v>72</v>
      </c>
      <c r="C24" s="243" t="s">
        <v>186</v>
      </c>
      <c r="D24" s="244">
        <v>1450</v>
      </c>
      <c r="E24" s="81"/>
      <c r="F24" s="448"/>
      <c r="G24" s="250"/>
      <c r="H24" s="244"/>
      <c r="I24" s="467"/>
      <c r="J24" s="109"/>
      <c r="K24" s="250"/>
      <c r="L24" s="244"/>
      <c r="M24" s="465"/>
      <c r="N24" s="109"/>
      <c r="O24" s="250"/>
      <c r="P24" s="244"/>
      <c r="Q24" s="248"/>
      <c r="R24" s="109"/>
      <c r="S24" s="250"/>
      <c r="T24" s="244"/>
      <c r="U24" s="248"/>
      <c r="V24" s="109"/>
    </row>
    <row r="25" spans="1:22" ht="17.25" customHeight="1">
      <c r="A25" s="669"/>
      <c r="B25" s="685"/>
      <c r="C25" s="243" t="s">
        <v>187</v>
      </c>
      <c r="D25" s="244">
        <v>750</v>
      </c>
      <c r="E25" s="81"/>
      <c r="F25" s="448"/>
      <c r="G25" s="243" t="s">
        <v>73</v>
      </c>
      <c r="H25" s="244">
        <v>100</v>
      </c>
      <c r="I25" s="81"/>
      <c r="J25" s="448"/>
      <c r="K25" s="250"/>
      <c r="L25" s="244"/>
      <c r="M25" s="248"/>
      <c r="N25" s="109"/>
      <c r="O25" s="250"/>
      <c r="P25" s="244"/>
      <c r="Q25" s="248"/>
      <c r="R25" s="109"/>
      <c r="S25" s="250"/>
      <c r="T25" s="244"/>
      <c r="U25" s="248"/>
      <c r="V25" s="109"/>
    </row>
    <row r="26" spans="1:22" ht="18" customHeight="1">
      <c r="A26" s="669"/>
      <c r="B26" s="359" t="s">
        <v>74</v>
      </c>
      <c r="C26" s="243" t="s">
        <v>188</v>
      </c>
      <c r="D26" s="244">
        <v>950</v>
      </c>
      <c r="E26" s="81"/>
      <c r="F26" s="448"/>
      <c r="G26" s="250"/>
      <c r="H26" s="244"/>
      <c r="I26" s="467"/>
      <c r="J26" s="109"/>
      <c r="K26" s="250"/>
      <c r="L26" s="244"/>
      <c r="M26" s="248"/>
      <c r="N26" s="109"/>
      <c r="O26" s="250"/>
      <c r="P26" s="244"/>
      <c r="Q26" s="248"/>
      <c r="R26" s="109"/>
      <c r="S26" s="250"/>
      <c r="T26" s="244"/>
      <c r="U26" s="248"/>
      <c r="V26" s="109"/>
    </row>
    <row r="27" spans="1:22" ht="18" customHeight="1">
      <c r="A27" s="669"/>
      <c r="B27" s="676" t="s">
        <v>75</v>
      </c>
      <c r="C27" s="243" t="s">
        <v>189</v>
      </c>
      <c r="D27" s="244">
        <v>600</v>
      </c>
      <c r="E27" s="81"/>
      <c r="F27" s="448"/>
      <c r="G27" s="250"/>
      <c r="H27" s="360"/>
      <c r="I27" s="467"/>
      <c r="J27" s="109"/>
      <c r="K27" s="250"/>
      <c r="L27" s="360"/>
      <c r="M27" s="248"/>
      <c r="N27" s="109"/>
      <c r="O27" s="250"/>
      <c r="P27" s="360"/>
      <c r="Q27" s="248"/>
      <c r="R27" s="109"/>
      <c r="S27" s="250"/>
      <c r="T27" s="360"/>
      <c r="U27" s="248"/>
      <c r="V27" s="109"/>
    </row>
    <row r="28" spans="1:22" ht="18" customHeight="1" thickBot="1">
      <c r="A28" s="670"/>
      <c r="B28" s="676"/>
      <c r="C28" s="287" t="s">
        <v>190</v>
      </c>
      <c r="D28" s="273">
        <v>650</v>
      </c>
      <c r="E28" s="81"/>
      <c r="F28" s="449"/>
      <c r="G28" s="271"/>
      <c r="H28" s="273"/>
      <c r="I28" s="471"/>
      <c r="J28" s="112"/>
      <c r="K28" s="271"/>
      <c r="L28" s="361"/>
      <c r="M28" s="466"/>
      <c r="N28" s="112"/>
      <c r="O28" s="271"/>
      <c r="P28" s="273"/>
      <c r="Q28" s="283"/>
      <c r="R28" s="112"/>
      <c r="S28" s="271"/>
      <c r="T28" s="361"/>
      <c r="U28" s="466"/>
      <c r="V28" s="112"/>
    </row>
    <row r="29" spans="1:22" ht="18" customHeight="1" thickBot="1" thickTop="1">
      <c r="A29" s="532">
        <f>D29+H29+L29+P29+T29</f>
        <v>10150</v>
      </c>
      <c r="B29" s="667"/>
      <c r="C29" s="279" t="s">
        <v>8</v>
      </c>
      <c r="D29" s="351">
        <f>SUM(D19:D28)</f>
        <v>9700</v>
      </c>
      <c r="E29" s="87">
        <f>SUM(E19:E28)</f>
        <v>0</v>
      </c>
      <c r="F29" s="356"/>
      <c r="G29" s="279" t="s">
        <v>8</v>
      </c>
      <c r="H29" s="351">
        <f>H19+H25</f>
        <v>250</v>
      </c>
      <c r="I29" s="87">
        <f>SUM(I19:I28)</f>
        <v>0</v>
      </c>
      <c r="J29" s="356"/>
      <c r="K29" s="279" t="s">
        <v>8</v>
      </c>
      <c r="L29" s="351">
        <f>L19+L23</f>
        <v>200</v>
      </c>
      <c r="M29" s="352">
        <f>SUM(M19)</f>
        <v>0</v>
      </c>
      <c r="N29" s="356"/>
      <c r="O29" s="279"/>
      <c r="P29" s="354"/>
      <c r="Q29" s="87"/>
      <c r="R29" s="356"/>
      <c r="S29" s="279"/>
      <c r="T29" s="354"/>
      <c r="U29" s="87"/>
      <c r="V29" s="356"/>
    </row>
    <row r="30" spans="1:22" ht="17.25" customHeight="1">
      <c r="A30" s="116"/>
      <c r="B30" s="5" t="s">
        <v>76</v>
      </c>
      <c r="C30" s="362"/>
      <c r="D30" s="296"/>
      <c r="E30" s="363"/>
      <c r="F30" s="364"/>
      <c r="G30" s="362"/>
      <c r="H30" s="296"/>
      <c r="I30" s="363"/>
      <c r="J30" s="363"/>
      <c r="K30" s="362"/>
      <c r="L30" s="117"/>
      <c r="M30" s="118"/>
      <c r="N30" s="118"/>
      <c r="O30" s="295"/>
      <c r="Q30" s="118"/>
      <c r="R30" s="118"/>
      <c r="S30" s="119"/>
      <c r="T30" s="296" t="s">
        <v>291</v>
      </c>
      <c r="U30" s="120"/>
      <c r="V30" s="121"/>
    </row>
    <row r="31" spans="1:22" ht="17.25" customHeight="1">
      <c r="A31" s="2"/>
      <c r="B31" s="5" t="s">
        <v>238</v>
      </c>
      <c r="O31" s="10"/>
      <c r="P31" s="19"/>
      <c r="Q31" s="12"/>
      <c r="R31" s="12"/>
      <c r="S31" s="10"/>
      <c r="T31" s="10"/>
      <c r="U31" s="11"/>
      <c r="V31" s="20"/>
    </row>
    <row r="32" spans="2:21" ht="17.25" customHeight="1">
      <c r="B32" s="298" t="s">
        <v>239</v>
      </c>
      <c r="C32" s="10"/>
      <c r="D32" s="10"/>
      <c r="E32" s="12"/>
      <c r="F32" s="40"/>
      <c r="G32" s="10"/>
      <c r="H32" s="10"/>
      <c r="I32" s="11"/>
      <c r="J32" s="11"/>
      <c r="K32" s="10"/>
      <c r="L32" s="19"/>
      <c r="M32" s="12"/>
      <c r="N32" s="12"/>
      <c r="P32" s="21"/>
      <c r="Q32" s="22"/>
      <c r="R32" s="22"/>
      <c r="T32" s="21"/>
      <c r="U32" s="22"/>
    </row>
    <row r="33" spans="2:22" ht="17.25" customHeight="1">
      <c r="B33" s="6" t="s">
        <v>240</v>
      </c>
      <c r="D33" s="21"/>
      <c r="E33" s="22"/>
      <c r="F33" s="41"/>
      <c r="H33" s="21"/>
      <c r="I33" s="22"/>
      <c r="J33" s="22"/>
      <c r="L33" s="21"/>
      <c r="M33" s="22"/>
      <c r="N33" s="22"/>
      <c r="O33" s="2"/>
      <c r="P33" s="24"/>
      <c r="Q33" s="22"/>
      <c r="R33" s="22"/>
      <c r="S33" s="2"/>
      <c r="T33" s="24"/>
      <c r="U33" s="22"/>
      <c r="V33" s="5"/>
    </row>
    <row r="34" spans="1:22" ht="17.25" customHeight="1">
      <c r="A34" s="2"/>
      <c r="B34" s="6" t="s">
        <v>289</v>
      </c>
      <c r="C34" s="2"/>
      <c r="D34" s="24"/>
      <c r="E34" s="22"/>
      <c r="F34" s="41"/>
      <c r="G34" s="2"/>
      <c r="H34" s="24"/>
      <c r="I34" s="22"/>
      <c r="J34" s="22"/>
      <c r="K34" s="2"/>
      <c r="L34" s="24"/>
      <c r="M34" s="22"/>
      <c r="N34" s="22"/>
      <c r="O34" s="2"/>
      <c r="P34" s="24"/>
      <c r="Q34" s="22"/>
      <c r="R34" s="22"/>
      <c r="S34" s="2"/>
      <c r="T34" s="24"/>
      <c r="U34" s="22"/>
      <c r="V34" s="5"/>
    </row>
    <row r="35" spans="1:22" ht="17.25" customHeight="1">
      <c r="A35" s="2"/>
      <c r="B35" s="6" t="s">
        <v>263</v>
      </c>
      <c r="C35" s="2"/>
      <c r="D35" s="5"/>
      <c r="E35" s="22"/>
      <c r="F35" s="41"/>
      <c r="G35" s="2"/>
      <c r="H35" s="24"/>
      <c r="I35" s="22"/>
      <c r="J35" s="22"/>
      <c r="K35" s="2"/>
      <c r="L35" s="24"/>
      <c r="M35" s="22"/>
      <c r="N35" s="22"/>
      <c r="P35" s="298" t="s">
        <v>272</v>
      </c>
      <c r="Q35" s="22"/>
      <c r="R35" s="22"/>
      <c r="S35" s="2"/>
      <c r="T35" s="24"/>
      <c r="U35" s="22"/>
      <c r="V35" s="5"/>
    </row>
    <row r="36" spans="2:22" ht="17.25" customHeight="1">
      <c r="B36" s="298"/>
      <c r="C36" s="2"/>
      <c r="D36" s="24"/>
      <c r="E36" s="22"/>
      <c r="F36" s="41"/>
      <c r="G36" s="2"/>
      <c r="P36" s="298" t="s">
        <v>273</v>
      </c>
      <c r="Q36" s="298"/>
      <c r="R36" s="298"/>
      <c r="S36" s="298"/>
      <c r="T36" s="298"/>
      <c r="U36" s="298"/>
      <c r="V36" s="365"/>
    </row>
    <row r="37" spans="2:21" ht="17.25" customHeight="1">
      <c r="B37" s="6"/>
      <c r="C37" s="298"/>
      <c r="D37" s="298"/>
      <c r="E37" s="298"/>
      <c r="F37" s="366"/>
      <c r="G37" s="2"/>
      <c r="P37" s="5" t="s">
        <v>271</v>
      </c>
      <c r="Q37" s="298"/>
      <c r="R37" s="304"/>
      <c r="S37" s="304"/>
      <c r="T37" s="304"/>
      <c r="U37" s="304"/>
    </row>
    <row r="38" spans="1:22" ht="17.25" customHeight="1">
      <c r="A38" s="2"/>
      <c r="B38" s="6"/>
      <c r="C38" s="298"/>
      <c r="D38" s="298"/>
      <c r="E38" s="298"/>
      <c r="F38" s="366"/>
      <c r="G38" s="2"/>
      <c r="P38" s="5" t="s">
        <v>274</v>
      </c>
      <c r="Q38" s="300"/>
      <c r="R38" s="305"/>
      <c r="S38" s="305"/>
      <c r="T38" s="305"/>
      <c r="U38" s="306"/>
      <c r="V38" s="5"/>
    </row>
    <row r="39" spans="1:22" ht="17.25" customHeight="1">
      <c r="A39" s="2"/>
      <c r="B39" s="6"/>
      <c r="C39" s="298"/>
      <c r="D39" s="298"/>
      <c r="E39" s="298"/>
      <c r="F39" s="41"/>
      <c r="P39" s="300" t="s">
        <v>311</v>
      </c>
      <c r="Q39" s="5"/>
      <c r="R39" s="5"/>
      <c r="S39" s="2"/>
      <c r="T39" s="5"/>
      <c r="U39" s="5"/>
      <c r="V39" s="5"/>
    </row>
    <row r="40" spans="1:22" ht="17.25" customHeight="1">
      <c r="A40" s="2"/>
      <c r="B40" s="6"/>
      <c r="D40" s="21"/>
      <c r="E40" s="22"/>
      <c r="F40" s="41"/>
      <c r="P40" s="5" t="s">
        <v>310</v>
      </c>
      <c r="Q40" s="5"/>
      <c r="R40" s="5"/>
      <c r="S40" s="2"/>
      <c r="T40" s="5"/>
      <c r="U40" s="5"/>
      <c r="V40" s="5"/>
    </row>
    <row r="41" spans="4:22" ht="17.25" customHeight="1">
      <c r="D41" s="21"/>
      <c r="E41" s="22"/>
      <c r="F41" s="41"/>
      <c r="V41" s="367"/>
    </row>
    <row r="42" spans="1:22" ht="17.25" customHeight="1">
      <c r="A42" s="2"/>
      <c r="B42" s="368"/>
      <c r="D42" s="21"/>
      <c r="E42" s="22"/>
      <c r="F42" s="41"/>
      <c r="Q42" s="5"/>
      <c r="R42" s="5"/>
      <c r="S42" s="2"/>
      <c r="T42" s="5"/>
      <c r="U42" s="5"/>
      <c r="V42" s="367"/>
    </row>
    <row r="43" spans="4:22" ht="17.25" customHeight="1">
      <c r="D43" s="21"/>
      <c r="E43" s="22"/>
      <c r="F43" s="41"/>
      <c r="Q43" s="5"/>
      <c r="R43" s="5"/>
      <c r="S43" s="2"/>
      <c r="T43" s="5"/>
      <c r="U43" s="5"/>
      <c r="V43" s="306"/>
    </row>
    <row r="44" spans="4:6" ht="17.25" customHeight="1">
      <c r="D44" s="21"/>
      <c r="E44" s="22"/>
      <c r="F44" s="41"/>
    </row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65" ht="11.25">
      <c r="B65" s="307"/>
    </row>
    <row r="67" spans="3:7" ht="11.25">
      <c r="C67" s="343"/>
      <c r="D67" s="344"/>
      <c r="G67" s="343"/>
    </row>
  </sheetData>
  <sheetProtection password="C43D" sheet="1"/>
  <mergeCells count="48">
    <mergeCell ref="B24:B25"/>
    <mergeCell ref="C8:F8"/>
    <mergeCell ref="U2:V2"/>
    <mergeCell ref="I1:N2"/>
    <mergeCell ref="S8:V8"/>
    <mergeCell ref="A3:B3"/>
    <mergeCell ref="A11:B11"/>
    <mergeCell ref="O3:Q4"/>
    <mergeCell ref="G8:J8"/>
    <mergeCell ref="K8:N8"/>
    <mergeCell ref="A29:B29"/>
    <mergeCell ref="A19:A28"/>
    <mergeCell ref="A10:B10"/>
    <mergeCell ref="A12:A14"/>
    <mergeCell ref="B27:B28"/>
    <mergeCell ref="B20:B21"/>
    <mergeCell ref="A15:B15"/>
    <mergeCell ref="A18:B18"/>
    <mergeCell ref="A16:B17"/>
    <mergeCell ref="B12:B14"/>
    <mergeCell ref="O8:R8"/>
    <mergeCell ref="A9:B9"/>
    <mergeCell ref="C3:F3"/>
    <mergeCell ref="G3:I3"/>
    <mergeCell ref="J3:L3"/>
    <mergeCell ref="A5:B5"/>
    <mergeCell ref="A4:B4"/>
    <mergeCell ref="N7:P7"/>
    <mergeCell ref="D6:F7"/>
    <mergeCell ref="G6:G7"/>
    <mergeCell ref="A6:B6"/>
    <mergeCell ref="C6:C7"/>
    <mergeCell ref="R3:U3"/>
    <mergeCell ref="C4:F5"/>
    <mergeCell ref="G4:I5"/>
    <mergeCell ref="J4:L5"/>
    <mergeCell ref="M4:M5"/>
    <mergeCell ref="R4:U5"/>
    <mergeCell ref="N3:N4"/>
    <mergeCell ref="H6:K7"/>
    <mergeCell ref="L6:L7"/>
    <mergeCell ref="R7:S7"/>
    <mergeCell ref="V4:V5"/>
    <mergeCell ref="O5:Q5"/>
    <mergeCell ref="S6:V6"/>
    <mergeCell ref="P6:Q6"/>
    <mergeCell ref="U7:V7"/>
    <mergeCell ref="N6:O6"/>
  </mergeCells>
  <conditionalFormatting sqref="E10 E12:E13 E16:E17 E19:E28">
    <cfRule type="expression" priority="5" dxfId="0" stopIfTrue="1">
      <formula>$D10&lt;$E10</formula>
    </cfRule>
  </conditionalFormatting>
  <conditionalFormatting sqref="I10 I16 I19 I25">
    <cfRule type="expression" priority="4" dxfId="0" stopIfTrue="1">
      <formula>$H10&lt;$I10</formula>
    </cfRule>
  </conditionalFormatting>
  <conditionalFormatting sqref="M16 M19">
    <cfRule type="expression" priority="3" dxfId="0" stopIfTrue="1">
      <formula>$L16&lt;$M16</formula>
    </cfRule>
  </conditionalFormatting>
  <conditionalFormatting sqref="Q16">
    <cfRule type="expression" priority="2" dxfId="0" stopIfTrue="1">
      <formula>$P16&lt;$Q16</formula>
    </cfRule>
  </conditionalFormatting>
  <conditionalFormatting sqref="U10 U16">
    <cfRule type="expression" priority="1" dxfId="0" stopIfTrue="1">
      <formula>$T10&lt;$U10</formula>
    </cfRule>
  </conditionalFormatting>
  <dataValidations count="2">
    <dataValidation type="whole" allowBlank="1" showInputMessage="1" showErrorMessage="1" sqref="E14">
      <formula1>0</formula1>
      <formula2>D14</formula2>
    </dataValidation>
    <dataValidation errorStyle="warning" type="whole" allowBlank="1" showInputMessage="1" showErrorMessage="1" errorTitle="エラー" error="持枚数を超えております。" sqref="E10 E12:E13 E16:E17 E19:E28 I10 I16 I19 I25 M16 M19 Q16 U10 U16">
      <formula1>0</formula1>
      <formula2>D10</formula2>
    </dataValidation>
  </dataValidations>
  <printOptions horizontalCentered="1"/>
  <pageMargins left="0.1968503937007874" right="0.1968503937007874" top="0.5905511811023623" bottom="0.3937007874015748" header="0.5118110236220472" footer="0.5118110236220472"/>
  <pageSetup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N54"/>
  <sheetViews>
    <sheetView showZero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2.375" style="3" customWidth="1"/>
    <col min="2" max="2" width="7.25390625" style="3" customWidth="1"/>
    <col min="3" max="3" width="10.00390625" style="14" customWidth="1"/>
    <col min="4" max="4" width="7.75390625" style="8" bestFit="1" customWidth="1"/>
    <col min="5" max="6" width="8.875" style="3" customWidth="1"/>
    <col min="7" max="7" width="10.00390625" style="14" customWidth="1"/>
    <col min="8" max="8" width="6.75390625" style="8" customWidth="1"/>
    <col min="9" max="10" width="8.875" style="3" customWidth="1"/>
    <col min="11" max="11" width="10.00390625" style="14" customWidth="1"/>
    <col min="12" max="12" width="6.75390625" style="8" customWidth="1"/>
    <col min="13" max="14" width="8.875" style="3" customWidth="1"/>
    <col min="15" max="15" width="10.00390625" style="14" customWidth="1"/>
    <col min="16" max="16" width="6.75390625" style="8" customWidth="1"/>
    <col min="17" max="18" width="8.875" style="3" customWidth="1"/>
    <col min="19" max="19" width="10.00390625" style="14" customWidth="1"/>
    <col min="20" max="20" width="6.75390625" style="8" customWidth="1"/>
    <col min="21" max="21" width="8.875" style="3" customWidth="1"/>
    <col min="22" max="22" width="8.625" style="2" customWidth="1"/>
    <col min="23" max="23" width="6.75390625" style="8" customWidth="1"/>
    <col min="24" max="24" width="8.875" style="3" customWidth="1"/>
    <col min="25" max="25" width="0.5" style="3" customWidth="1"/>
    <col min="26" max="26" width="3.25390625" style="5" customWidth="1"/>
    <col min="27" max="27" width="5.875" style="3" customWidth="1"/>
    <col min="28" max="28" width="3.375" style="3" customWidth="1"/>
    <col min="29" max="16384" width="9.00390625" style="3" customWidth="1"/>
  </cols>
  <sheetData>
    <row r="1" spans="9:14" ht="13.5" customHeight="1">
      <c r="I1" s="591" t="s">
        <v>290</v>
      </c>
      <c r="J1" s="591"/>
      <c r="K1" s="591"/>
      <c r="L1" s="591"/>
      <c r="M1" s="591"/>
      <c r="N1" s="591"/>
    </row>
    <row r="2" spans="9:22" ht="14.25" customHeight="1" thickBot="1">
      <c r="I2" s="592"/>
      <c r="J2" s="592"/>
      <c r="K2" s="592"/>
      <c r="L2" s="592"/>
      <c r="M2" s="592"/>
      <c r="N2" s="592"/>
      <c r="U2" s="590" t="s">
        <v>374</v>
      </c>
      <c r="V2" s="590"/>
    </row>
    <row r="3" spans="1:22" s="311" customFormat="1" ht="16.5" customHeight="1">
      <c r="A3" s="564"/>
      <c r="B3" s="565"/>
      <c r="C3" s="614" t="s">
        <v>12</v>
      </c>
      <c r="D3" s="615"/>
      <c r="E3" s="615"/>
      <c r="F3" s="615"/>
      <c r="G3" s="616" t="s">
        <v>0</v>
      </c>
      <c r="H3" s="617"/>
      <c r="I3" s="618"/>
      <c r="J3" s="616" t="s">
        <v>258</v>
      </c>
      <c r="K3" s="615"/>
      <c r="L3" s="619"/>
      <c r="M3" s="309" t="s">
        <v>108</v>
      </c>
      <c r="N3" s="620" t="s">
        <v>205</v>
      </c>
      <c r="O3" s="594">
        <f>O5+'山形・東村山・上山'!O5+'天童･東根・村山・寒河江・西村山'!O5+'尾花沢・北村山・新庄・最上'!O5+'酒田･飽海・東田川'!O5+'鶴岡'!O5</f>
        <v>0</v>
      </c>
      <c r="P3" s="595"/>
      <c r="Q3" s="596"/>
      <c r="R3" s="616" t="s">
        <v>259</v>
      </c>
      <c r="S3" s="615"/>
      <c r="T3" s="615"/>
      <c r="U3" s="619"/>
      <c r="V3" s="310" t="s">
        <v>1</v>
      </c>
    </row>
    <row r="4" spans="1:22" s="311" customFormat="1" ht="16.5" customHeight="1">
      <c r="A4" s="579" t="s">
        <v>13</v>
      </c>
      <c r="B4" s="578"/>
      <c r="C4" s="580"/>
      <c r="D4" s="581"/>
      <c r="E4" s="581"/>
      <c r="F4" s="582"/>
      <c r="G4" s="599"/>
      <c r="H4" s="600"/>
      <c r="I4" s="601"/>
      <c r="J4" s="544"/>
      <c r="K4" s="623"/>
      <c r="L4" s="624"/>
      <c r="M4" s="555"/>
      <c r="N4" s="621"/>
      <c r="O4" s="597"/>
      <c r="P4" s="597"/>
      <c r="Q4" s="598"/>
      <c r="R4" s="544"/>
      <c r="S4" s="545"/>
      <c r="T4" s="635"/>
      <c r="U4" s="636"/>
      <c r="V4" s="586"/>
    </row>
    <row r="5" spans="1:22" s="311" customFormat="1" ht="16.5" customHeight="1">
      <c r="A5" s="577" t="s">
        <v>282</v>
      </c>
      <c r="B5" s="578"/>
      <c r="C5" s="583"/>
      <c r="D5" s="584"/>
      <c r="E5" s="584"/>
      <c r="F5" s="585"/>
      <c r="G5" s="602"/>
      <c r="H5" s="584"/>
      <c r="I5" s="585"/>
      <c r="J5" s="625"/>
      <c r="K5" s="626"/>
      <c r="L5" s="627"/>
      <c r="M5" s="630"/>
      <c r="N5" s="312" t="s">
        <v>14</v>
      </c>
      <c r="O5" s="552">
        <f>E16+E19+E25+E29+E34+I16+I19+I25+I29+I34+M16+M19+M25+M29+M34+Q16+Q19+U16+U19+U25+U29+U34</f>
        <v>0</v>
      </c>
      <c r="P5" s="631"/>
      <c r="Q5" s="632"/>
      <c r="R5" s="548"/>
      <c r="S5" s="549"/>
      <c r="T5" s="637"/>
      <c r="U5" s="638"/>
      <c r="V5" s="587"/>
    </row>
    <row r="6" spans="1:22" s="304" customFormat="1" ht="16.5" customHeight="1">
      <c r="A6" s="571"/>
      <c r="B6" s="572"/>
      <c r="C6" s="628" t="s">
        <v>106</v>
      </c>
      <c r="D6" s="575"/>
      <c r="E6" s="575"/>
      <c r="F6" s="575"/>
      <c r="G6" s="633" t="s">
        <v>105</v>
      </c>
      <c r="H6" s="534"/>
      <c r="I6" s="534"/>
      <c r="J6" s="534"/>
      <c r="K6" s="535"/>
      <c r="L6" s="538" t="s">
        <v>104</v>
      </c>
      <c r="M6" s="217" t="s">
        <v>247</v>
      </c>
      <c r="N6" s="562"/>
      <c r="O6" s="563"/>
      <c r="P6" s="540" t="s">
        <v>367</v>
      </c>
      <c r="Q6" s="541"/>
      <c r="R6" s="218" t="s">
        <v>164</v>
      </c>
      <c r="S6" s="542"/>
      <c r="T6" s="542"/>
      <c r="U6" s="542"/>
      <c r="V6" s="543"/>
    </row>
    <row r="7" spans="1:22" s="304" customFormat="1" ht="16.5" customHeight="1" thickBot="1">
      <c r="A7" s="219"/>
      <c r="B7" s="220"/>
      <c r="C7" s="629"/>
      <c r="D7" s="576"/>
      <c r="E7" s="576"/>
      <c r="F7" s="576"/>
      <c r="G7" s="634"/>
      <c r="H7" s="536"/>
      <c r="I7" s="536"/>
      <c r="J7" s="536"/>
      <c r="K7" s="537"/>
      <c r="L7" s="539"/>
      <c r="M7" s="221" t="s">
        <v>107</v>
      </c>
      <c r="N7" s="557"/>
      <c r="O7" s="558"/>
      <c r="P7" s="559"/>
      <c r="Q7" s="222" t="s">
        <v>229</v>
      </c>
      <c r="R7" s="560"/>
      <c r="S7" s="561"/>
      <c r="T7" s="223" t="s">
        <v>230</v>
      </c>
      <c r="U7" s="588"/>
      <c r="V7" s="589"/>
    </row>
    <row r="8" spans="1:22" s="226" customFormat="1" ht="24.75" customHeight="1" thickBot="1">
      <c r="A8" s="224"/>
      <c r="B8" s="225"/>
      <c r="C8" s="610" t="s">
        <v>159</v>
      </c>
      <c r="D8" s="611"/>
      <c r="E8" s="611"/>
      <c r="F8" s="612"/>
      <c r="G8" s="610" t="s">
        <v>136</v>
      </c>
      <c r="H8" s="611"/>
      <c r="I8" s="611"/>
      <c r="J8" s="612"/>
      <c r="K8" s="610" t="s">
        <v>137</v>
      </c>
      <c r="L8" s="611"/>
      <c r="M8" s="611"/>
      <c r="N8" s="612"/>
      <c r="O8" s="610" t="s">
        <v>138</v>
      </c>
      <c r="P8" s="611"/>
      <c r="Q8" s="611"/>
      <c r="R8" s="612"/>
      <c r="S8" s="610" t="s">
        <v>161</v>
      </c>
      <c r="T8" s="611"/>
      <c r="U8" s="611"/>
      <c r="V8" s="612"/>
    </row>
    <row r="9" spans="1:22" s="370" customFormat="1" ht="16.5" customHeight="1" thickBot="1">
      <c r="A9" s="524" t="s">
        <v>327</v>
      </c>
      <c r="B9" s="613"/>
      <c r="C9" s="313" t="s">
        <v>160</v>
      </c>
      <c r="D9" s="314" t="s">
        <v>283</v>
      </c>
      <c r="E9" s="315" t="s">
        <v>301</v>
      </c>
      <c r="F9" s="369" t="s">
        <v>163</v>
      </c>
      <c r="G9" s="313" t="s">
        <v>160</v>
      </c>
      <c r="H9" s="314" t="s">
        <v>283</v>
      </c>
      <c r="I9" s="315" t="s">
        <v>301</v>
      </c>
      <c r="J9" s="369" t="s">
        <v>163</v>
      </c>
      <c r="K9" s="313" t="s">
        <v>160</v>
      </c>
      <c r="L9" s="314" t="s">
        <v>283</v>
      </c>
      <c r="M9" s="315" t="s">
        <v>301</v>
      </c>
      <c r="N9" s="369" t="s">
        <v>163</v>
      </c>
      <c r="O9" s="313" t="s">
        <v>160</v>
      </c>
      <c r="P9" s="314" t="s">
        <v>283</v>
      </c>
      <c r="Q9" s="315" t="s">
        <v>301</v>
      </c>
      <c r="R9" s="369" t="s">
        <v>163</v>
      </c>
      <c r="S9" s="313" t="s">
        <v>160</v>
      </c>
      <c r="T9" s="314" t="s">
        <v>283</v>
      </c>
      <c r="U9" s="315" t="s">
        <v>301</v>
      </c>
      <c r="V9" s="369" t="s">
        <v>163</v>
      </c>
    </row>
    <row r="10" spans="1:59" s="5" customFormat="1" ht="16.5" customHeight="1">
      <c r="A10" s="513" t="s">
        <v>83</v>
      </c>
      <c r="B10" s="644"/>
      <c r="C10" s="137" t="s">
        <v>77</v>
      </c>
      <c r="D10" s="138">
        <v>2400</v>
      </c>
      <c r="E10" s="136"/>
      <c r="F10" s="450"/>
      <c r="G10" s="137" t="s">
        <v>79</v>
      </c>
      <c r="H10" s="138">
        <v>6500</v>
      </c>
      <c r="I10" s="136"/>
      <c r="J10" s="450"/>
      <c r="K10" s="137" t="s">
        <v>81</v>
      </c>
      <c r="L10" s="138">
        <v>2400</v>
      </c>
      <c r="M10" s="136"/>
      <c r="N10" s="450"/>
      <c r="O10" s="140" t="s">
        <v>303</v>
      </c>
      <c r="P10" s="138">
        <v>1350</v>
      </c>
      <c r="Q10" s="136"/>
      <c r="R10" s="450"/>
      <c r="S10" s="141" t="s">
        <v>304</v>
      </c>
      <c r="T10" s="138">
        <v>250</v>
      </c>
      <c r="U10" s="136"/>
      <c r="V10" s="450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</row>
    <row r="11" spans="1:59" s="5" customFormat="1" ht="16.5" customHeight="1">
      <c r="A11" s="645"/>
      <c r="B11" s="646"/>
      <c r="C11" s="142" t="s">
        <v>80</v>
      </c>
      <c r="D11" s="143">
        <v>2600</v>
      </c>
      <c r="E11" s="136"/>
      <c r="F11" s="451"/>
      <c r="G11" s="145"/>
      <c r="H11" s="143"/>
      <c r="I11" s="474"/>
      <c r="J11" s="144"/>
      <c r="K11" s="147" t="s">
        <v>78</v>
      </c>
      <c r="L11" s="148">
        <v>1800</v>
      </c>
      <c r="M11" s="136"/>
      <c r="N11" s="451"/>
      <c r="O11" s="147" t="s">
        <v>80</v>
      </c>
      <c r="P11" s="143">
        <v>350</v>
      </c>
      <c r="Q11" s="454"/>
      <c r="R11" s="451"/>
      <c r="S11" s="149" t="s">
        <v>305</v>
      </c>
      <c r="T11" s="143">
        <v>200</v>
      </c>
      <c r="U11" s="456"/>
      <c r="V11" s="451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5" customFormat="1" ht="16.5" customHeight="1">
      <c r="A12" s="645"/>
      <c r="B12" s="646"/>
      <c r="C12" s="142" t="s">
        <v>82</v>
      </c>
      <c r="D12" s="143">
        <v>2800</v>
      </c>
      <c r="E12" s="136"/>
      <c r="F12" s="451"/>
      <c r="G12" s="145"/>
      <c r="H12" s="143"/>
      <c r="I12" s="474"/>
      <c r="J12" s="144"/>
      <c r="K12" s="142" t="s">
        <v>2</v>
      </c>
      <c r="L12" s="143">
        <v>150</v>
      </c>
      <c r="M12" s="136"/>
      <c r="N12" s="451"/>
      <c r="O12" s="147" t="s">
        <v>82</v>
      </c>
      <c r="P12" s="143">
        <v>300</v>
      </c>
      <c r="Q12" s="454"/>
      <c r="R12" s="451"/>
      <c r="S12" s="149" t="s">
        <v>306</v>
      </c>
      <c r="T12" s="143">
        <v>150</v>
      </c>
      <c r="U12" s="454"/>
      <c r="V12" s="451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5" customFormat="1" ht="16.5" customHeight="1">
      <c r="A13" s="645"/>
      <c r="B13" s="646"/>
      <c r="C13" s="142" t="s">
        <v>84</v>
      </c>
      <c r="D13" s="143">
        <v>2650</v>
      </c>
      <c r="E13" s="136"/>
      <c r="F13" s="451"/>
      <c r="G13" s="145"/>
      <c r="H13" s="143"/>
      <c r="I13" s="474"/>
      <c r="J13" s="144"/>
      <c r="K13" s="145"/>
      <c r="L13" s="143"/>
      <c r="M13" s="474"/>
      <c r="N13" s="144"/>
      <c r="O13" s="147" t="s">
        <v>84</v>
      </c>
      <c r="P13" s="143">
        <v>450</v>
      </c>
      <c r="Q13" s="454"/>
      <c r="R13" s="451"/>
      <c r="S13" s="149" t="s">
        <v>307</v>
      </c>
      <c r="T13" s="143">
        <v>200</v>
      </c>
      <c r="U13" s="454"/>
      <c r="V13" s="451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5" customFormat="1" ht="16.5" customHeight="1">
      <c r="A14" s="645"/>
      <c r="B14" s="646"/>
      <c r="C14" s="142" t="s">
        <v>85</v>
      </c>
      <c r="D14" s="143">
        <v>1100</v>
      </c>
      <c r="E14" s="136"/>
      <c r="F14" s="451"/>
      <c r="G14" s="145"/>
      <c r="H14" s="143"/>
      <c r="I14" s="474"/>
      <c r="J14" s="144"/>
      <c r="K14" s="145"/>
      <c r="L14" s="143"/>
      <c r="M14" s="481"/>
      <c r="N14" s="144"/>
      <c r="O14" s="147" t="s">
        <v>85</v>
      </c>
      <c r="P14" s="143">
        <v>50</v>
      </c>
      <c r="Q14" s="455"/>
      <c r="R14" s="451"/>
      <c r="S14" s="149" t="s">
        <v>308</v>
      </c>
      <c r="T14" s="143">
        <v>100</v>
      </c>
      <c r="U14" s="456"/>
      <c r="V14" s="451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5" customFormat="1" ht="16.5" customHeight="1" thickBot="1">
      <c r="A15" s="647"/>
      <c r="B15" s="648"/>
      <c r="C15" s="151"/>
      <c r="D15" s="152"/>
      <c r="E15" s="478"/>
      <c r="F15" s="153"/>
      <c r="G15" s="154"/>
      <c r="H15" s="152"/>
      <c r="I15" s="475"/>
      <c r="J15" s="153"/>
      <c r="K15" s="154"/>
      <c r="L15" s="152"/>
      <c r="M15" s="482"/>
      <c r="N15" s="153"/>
      <c r="O15" s="154"/>
      <c r="P15" s="152"/>
      <c r="Q15" s="482"/>
      <c r="R15" s="153"/>
      <c r="S15" s="154"/>
      <c r="T15" s="152"/>
      <c r="U15" s="482"/>
      <c r="V15" s="15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5" customFormat="1" ht="16.5" customHeight="1" thickBot="1" thickTop="1">
      <c r="A16" s="517">
        <f>D16+H16+L16+P16+T16</f>
        <v>25800</v>
      </c>
      <c r="B16" s="622"/>
      <c r="C16" s="156" t="s">
        <v>8</v>
      </c>
      <c r="D16" s="324">
        <f>SUM(D10:D15)</f>
        <v>11550</v>
      </c>
      <c r="E16" s="371">
        <f>SUM(E10:E15)</f>
        <v>0</v>
      </c>
      <c r="F16" s="157"/>
      <c r="G16" s="156" t="s">
        <v>8</v>
      </c>
      <c r="H16" s="324">
        <f>H10</f>
        <v>6500</v>
      </c>
      <c r="I16" s="371">
        <f>I10</f>
        <v>0</v>
      </c>
      <c r="J16" s="157"/>
      <c r="K16" s="156" t="s">
        <v>8</v>
      </c>
      <c r="L16" s="324">
        <f>SUM(L10:L15)</f>
        <v>4350</v>
      </c>
      <c r="M16" s="371">
        <f>SUM(M10:M12)</f>
        <v>0</v>
      </c>
      <c r="N16" s="157"/>
      <c r="O16" s="156" t="s">
        <v>8</v>
      </c>
      <c r="P16" s="324">
        <f>SUM(P10:P15)</f>
        <v>2500</v>
      </c>
      <c r="Q16" s="158">
        <f>SUM(Q10:Q15)</f>
        <v>0</v>
      </c>
      <c r="R16" s="157"/>
      <c r="S16" s="156" t="s">
        <v>8</v>
      </c>
      <c r="T16" s="324">
        <f>SUM(T10:T15)</f>
        <v>900</v>
      </c>
      <c r="U16" s="371">
        <f>SUM(U10:U14)</f>
        <v>0</v>
      </c>
      <c r="V16" s="157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5" customFormat="1" ht="16.5" customHeight="1">
      <c r="A17" s="513" t="s">
        <v>87</v>
      </c>
      <c r="B17" s="644"/>
      <c r="C17" s="159" t="s">
        <v>86</v>
      </c>
      <c r="D17" s="160">
        <v>3400</v>
      </c>
      <c r="E17" s="136"/>
      <c r="F17" s="450"/>
      <c r="G17" s="159" t="s">
        <v>86</v>
      </c>
      <c r="H17" s="160">
        <v>800</v>
      </c>
      <c r="I17" s="136"/>
      <c r="J17" s="450"/>
      <c r="K17" s="159" t="s">
        <v>231</v>
      </c>
      <c r="L17" s="160">
        <v>900</v>
      </c>
      <c r="M17" s="136"/>
      <c r="N17" s="450"/>
      <c r="O17" s="159" t="s">
        <v>86</v>
      </c>
      <c r="P17" s="160">
        <v>300</v>
      </c>
      <c r="Q17" s="136"/>
      <c r="R17" s="450"/>
      <c r="S17" s="159" t="s">
        <v>89</v>
      </c>
      <c r="T17" s="160">
        <v>150</v>
      </c>
      <c r="U17" s="136"/>
      <c r="V17" s="450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5" customFormat="1" ht="16.5" customHeight="1" thickBot="1">
      <c r="A18" s="645"/>
      <c r="B18" s="646"/>
      <c r="C18" s="161" t="s">
        <v>88</v>
      </c>
      <c r="D18" s="162">
        <v>2200</v>
      </c>
      <c r="E18" s="136"/>
      <c r="F18" s="452"/>
      <c r="G18" s="161" t="s">
        <v>231</v>
      </c>
      <c r="H18" s="162">
        <v>1250</v>
      </c>
      <c r="I18" s="136"/>
      <c r="J18" s="452"/>
      <c r="K18" s="163" t="s">
        <v>232</v>
      </c>
      <c r="L18" s="162">
        <v>700</v>
      </c>
      <c r="M18" s="136"/>
      <c r="N18" s="452"/>
      <c r="O18" s="161" t="s">
        <v>88</v>
      </c>
      <c r="P18" s="162">
        <v>500</v>
      </c>
      <c r="Q18" s="136"/>
      <c r="R18" s="452"/>
      <c r="S18" s="164" t="s">
        <v>326</v>
      </c>
      <c r="T18" s="165">
        <v>100</v>
      </c>
      <c r="U18" s="136"/>
      <c r="V18" s="452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5" customFormat="1" ht="16.5" customHeight="1" thickBot="1" thickTop="1">
      <c r="A19" s="517">
        <f>D19+H19+L19+P19+T19</f>
        <v>10300</v>
      </c>
      <c r="B19" s="622"/>
      <c r="C19" s="156" t="s">
        <v>8</v>
      </c>
      <c r="D19" s="324">
        <f>SUM(D17:D18)</f>
        <v>5600</v>
      </c>
      <c r="E19" s="371">
        <f>SUM(E17:E18)</f>
        <v>0</v>
      </c>
      <c r="F19" s="157"/>
      <c r="G19" s="156" t="s">
        <v>8</v>
      </c>
      <c r="H19" s="324">
        <f>SUM(H17:H18)</f>
        <v>2050</v>
      </c>
      <c r="I19" s="371">
        <f>SUM(I17:I18)</f>
        <v>0</v>
      </c>
      <c r="J19" s="157"/>
      <c r="K19" s="156" t="s">
        <v>8</v>
      </c>
      <c r="L19" s="324">
        <f>SUM(L17:L18)</f>
        <v>1600</v>
      </c>
      <c r="M19" s="371">
        <f>SUM(M17:M18)</f>
        <v>0</v>
      </c>
      <c r="N19" s="157"/>
      <c r="O19" s="156" t="s">
        <v>8</v>
      </c>
      <c r="P19" s="324">
        <f>SUM(P17:P18)</f>
        <v>800</v>
      </c>
      <c r="Q19" s="371">
        <f>SUM(Q17:Q18)</f>
        <v>0</v>
      </c>
      <c r="R19" s="157"/>
      <c r="S19" s="156" t="s">
        <v>8</v>
      </c>
      <c r="T19" s="324">
        <f>SUM(T17:T18)</f>
        <v>250</v>
      </c>
      <c r="U19" s="371">
        <f>SUM(U17:U18)</f>
        <v>0</v>
      </c>
      <c r="V19" s="157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5" customFormat="1" ht="16.5" customHeight="1">
      <c r="A20" s="686" t="s">
        <v>90</v>
      </c>
      <c r="B20" s="694" t="s">
        <v>91</v>
      </c>
      <c r="C20" s="159" t="s">
        <v>92</v>
      </c>
      <c r="D20" s="160">
        <v>1950</v>
      </c>
      <c r="E20" s="136"/>
      <c r="F20" s="450"/>
      <c r="G20" s="159" t="s">
        <v>172</v>
      </c>
      <c r="H20" s="160">
        <v>750</v>
      </c>
      <c r="I20" s="136"/>
      <c r="J20" s="450"/>
      <c r="K20" s="159" t="s">
        <v>92</v>
      </c>
      <c r="L20" s="160">
        <v>950</v>
      </c>
      <c r="M20" s="136"/>
      <c r="N20" s="450"/>
      <c r="O20" s="166"/>
      <c r="P20" s="160"/>
      <c r="Q20" s="484"/>
      <c r="R20" s="139"/>
      <c r="S20" s="167"/>
      <c r="T20" s="160"/>
      <c r="U20" s="484"/>
      <c r="V20" s="139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5" customFormat="1" ht="16.5" customHeight="1">
      <c r="A21" s="687"/>
      <c r="B21" s="689"/>
      <c r="C21" s="169" t="s">
        <v>93</v>
      </c>
      <c r="D21" s="170">
        <v>1750</v>
      </c>
      <c r="E21" s="136"/>
      <c r="F21" s="451"/>
      <c r="G21" s="169" t="s">
        <v>173</v>
      </c>
      <c r="H21" s="170">
        <v>550</v>
      </c>
      <c r="I21" s="136"/>
      <c r="J21" s="451"/>
      <c r="K21" s="169" t="s">
        <v>93</v>
      </c>
      <c r="L21" s="170">
        <v>300</v>
      </c>
      <c r="M21" s="136"/>
      <c r="N21" s="451"/>
      <c r="O21" s="171"/>
      <c r="P21" s="170"/>
      <c r="Q21" s="476"/>
      <c r="R21" s="144"/>
      <c r="S21" s="173" t="s">
        <v>11</v>
      </c>
      <c r="T21" s="170">
        <v>150</v>
      </c>
      <c r="U21" s="136"/>
      <c r="V21" s="451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5" customFormat="1" ht="16.5" customHeight="1">
      <c r="A22" s="687"/>
      <c r="B22" s="689"/>
      <c r="C22" s="169" t="s">
        <v>166</v>
      </c>
      <c r="D22" s="170">
        <v>1100</v>
      </c>
      <c r="E22" s="136"/>
      <c r="F22" s="451"/>
      <c r="G22" s="169"/>
      <c r="H22" s="174"/>
      <c r="I22" s="476"/>
      <c r="J22" s="144"/>
      <c r="K22" s="169"/>
      <c r="L22" s="174"/>
      <c r="M22" s="476"/>
      <c r="N22" s="144"/>
      <c r="O22" s="171"/>
      <c r="P22" s="174"/>
      <c r="Q22" s="476"/>
      <c r="R22" s="144"/>
      <c r="S22" s="175"/>
      <c r="T22" s="174"/>
      <c r="U22" s="476"/>
      <c r="V22" s="144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5" customFormat="1" ht="16.5" customHeight="1">
      <c r="A23" s="687"/>
      <c r="B23" s="689" t="s">
        <v>94</v>
      </c>
      <c r="C23" s="169" t="s">
        <v>167</v>
      </c>
      <c r="D23" s="170">
        <v>2000</v>
      </c>
      <c r="E23" s="136"/>
      <c r="F23" s="451"/>
      <c r="G23" s="169" t="s">
        <v>95</v>
      </c>
      <c r="H23" s="170">
        <v>850</v>
      </c>
      <c r="I23" s="136"/>
      <c r="J23" s="451"/>
      <c r="K23" s="169" t="s">
        <v>95</v>
      </c>
      <c r="L23" s="170">
        <v>400</v>
      </c>
      <c r="M23" s="136"/>
      <c r="N23" s="451"/>
      <c r="O23" s="171"/>
      <c r="P23" s="170"/>
      <c r="Q23" s="476"/>
      <c r="R23" s="144"/>
      <c r="S23" s="169" t="s">
        <v>7</v>
      </c>
      <c r="T23" s="170">
        <v>50</v>
      </c>
      <c r="U23" s="136"/>
      <c r="V23" s="451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5" customFormat="1" ht="16.5" customHeight="1" thickBot="1">
      <c r="A24" s="688"/>
      <c r="B24" s="689"/>
      <c r="C24" s="176" t="s">
        <v>321</v>
      </c>
      <c r="D24" s="162">
        <v>650</v>
      </c>
      <c r="E24" s="136"/>
      <c r="F24" s="452"/>
      <c r="G24" s="161"/>
      <c r="H24" s="162"/>
      <c r="I24" s="477"/>
      <c r="J24" s="153"/>
      <c r="K24" s="178"/>
      <c r="L24" s="162"/>
      <c r="M24" s="477"/>
      <c r="N24" s="153"/>
      <c r="O24" s="180"/>
      <c r="P24" s="162"/>
      <c r="Q24" s="477"/>
      <c r="R24" s="153"/>
      <c r="S24" s="178"/>
      <c r="T24" s="162"/>
      <c r="U24" s="477"/>
      <c r="V24" s="15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5" customFormat="1" ht="16.5" customHeight="1" thickBot="1" thickTop="1">
      <c r="A25" s="517">
        <f>D25+H25+L25+P25+T25</f>
        <v>11450</v>
      </c>
      <c r="B25" s="622"/>
      <c r="C25" s="156" t="s">
        <v>8</v>
      </c>
      <c r="D25" s="324">
        <f>SUM(D20:D24)</f>
        <v>7450</v>
      </c>
      <c r="E25" s="371">
        <f>SUM(E20:E22,E23:E24)</f>
        <v>0</v>
      </c>
      <c r="F25" s="181"/>
      <c r="G25" s="156" t="s">
        <v>8</v>
      </c>
      <c r="H25" s="324">
        <f>SUM(H20:H21,H23:H24)</f>
        <v>2150</v>
      </c>
      <c r="I25" s="371">
        <f>SUM(I20:I21,I23:I24)</f>
        <v>0</v>
      </c>
      <c r="J25" s="181"/>
      <c r="K25" s="156" t="s">
        <v>8</v>
      </c>
      <c r="L25" s="324">
        <f>SUM(L20:L21,L23)</f>
        <v>1650</v>
      </c>
      <c r="M25" s="371">
        <f>SUM(M20:M24)</f>
        <v>0</v>
      </c>
      <c r="N25" s="181"/>
      <c r="O25" s="182"/>
      <c r="P25" s="372"/>
      <c r="Q25" s="183"/>
      <c r="R25" s="181"/>
      <c r="S25" s="156" t="s">
        <v>8</v>
      </c>
      <c r="T25" s="324">
        <f>T21+T23</f>
        <v>200</v>
      </c>
      <c r="U25" s="371">
        <f>SUM(U21,U23)</f>
        <v>0</v>
      </c>
      <c r="V25" s="181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5" customFormat="1" ht="16.5" customHeight="1">
      <c r="A26" s="693" t="s">
        <v>97</v>
      </c>
      <c r="B26" s="644"/>
      <c r="C26" s="142" t="s">
        <v>96</v>
      </c>
      <c r="D26" s="143">
        <v>3950</v>
      </c>
      <c r="E26" s="136"/>
      <c r="F26" s="450"/>
      <c r="G26" s="137" t="s">
        <v>174</v>
      </c>
      <c r="H26" s="138">
        <v>2850</v>
      </c>
      <c r="I26" s="136"/>
      <c r="J26" s="450"/>
      <c r="K26" s="137" t="s">
        <v>96</v>
      </c>
      <c r="L26" s="138">
        <v>1450</v>
      </c>
      <c r="M26" s="136"/>
      <c r="N26" s="450"/>
      <c r="O26" s="184"/>
      <c r="P26" s="138"/>
      <c r="Q26" s="485"/>
      <c r="R26" s="139"/>
      <c r="S26" s="137" t="s">
        <v>109</v>
      </c>
      <c r="T26" s="138">
        <v>150</v>
      </c>
      <c r="U26" s="136"/>
      <c r="V26" s="450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5" customFormat="1" ht="16.5" customHeight="1">
      <c r="A27" s="645"/>
      <c r="B27" s="646"/>
      <c r="C27" s="142" t="s">
        <v>168</v>
      </c>
      <c r="D27" s="143">
        <v>1100</v>
      </c>
      <c r="E27" s="136"/>
      <c r="F27" s="451"/>
      <c r="G27" s="145"/>
      <c r="H27" s="143"/>
      <c r="I27" s="474"/>
      <c r="J27" s="144"/>
      <c r="K27" s="145"/>
      <c r="L27" s="143"/>
      <c r="M27" s="474"/>
      <c r="N27" s="144"/>
      <c r="O27" s="185"/>
      <c r="P27" s="143"/>
      <c r="Q27" s="474"/>
      <c r="R27" s="144"/>
      <c r="S27" s="147" t="s">
        <v>110</v>
      </c>
      <c r="T27" s="143">
        <v>150</v>
      </c>
      <c r="U27" s="136"/>
      <c r="V27" s="451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5" customFormat="1" ht="16.5" customHeight="1" thickBot="1">
      <c r="A28" s="647"/>
      <c r="B28" s="648"/>
      <c r="C28" s="186"/>
      <c r="D28" s="187"/>
      <c r="E28" s="478"/>
      <c r="F28" s="153"/>
      <c r="G28" s="154"/>
      <c r="H28" s="152"/>
      <c r="I28" s="475"/>
      <c r="J28" s="153"/>
      <c r="K28" s="154"/>
      <c r="L28" s="152"/>
      <c r="M28" s="475"/>
      <c r="N28" s="153"/>
      <c r="O28" s="188"/>
      <c r="P28" s="152"/>
      <c r="Q28" s="486"/>
      <c r="R28" s="153"/>
      <c r="S28" s="154"/>
      <c r="T28" s="152"/>
      <c r="U28" s="475"/>
      <c r="V28" s="15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5" customFormat="1" ht="16.5" customHeight="1" thickBot="1" thickTop="1">
      <c r="A29" s="517">
        <f>D29+H29+L29+P29+T29</f>
        <v>9650</v>
      </c>
      <c r="B29" s="622"/>
      <c r="C29" s="156" t="s">
        <v>8</v>
      </c>
      <c r="D29" s="324">
        <f>SUM(D26:D28)</f>
        <v>5050</v>
      </c>
      <c r="E29" s="371">
        <f>SUM(E26:E28)</f>
        <v>0</v>
      </c>
      <c r="F29" s="181"/>
      <c r="G29" s="156" t="s">
        <v>8</v>
      </c>
      <c r="H29" s="324">
        <f>H26</f>
        <v>2850</v>
      </c>
      <c r="I29" s="371">
        <f>I26</f>
        <v>0</v>
      </c>
      <c r="J29" s="181"/>
      <c r="K29" s="156" t="s">
        <v>8</v>
      </c>
      <c r="L29" s="324">
        <f>L26</f>
        <v>1450</v>
      </c>
      <c r="M29" s="371">
        <f>M26</f>
        <v>0</v>
      </c>
      <c r="N29" s="181"/>
      <c r="O29" s="182"/>
      <c r="P29" s="373"/>
      <c r="Q29" s="189"/>
      <c r="R29" s="181"/>
      <c r="S29" s="156" t="s">
        <v>8</v>
      </c>
      <c r="T29" s="324">
        <f>T26+T27</f>
        <v>300</v>
      </c>
      <c r="U29" s="371">
        <f>SUM(U26:U27)</f>
        <v>0</v>
      </c>
      <c r="V29" s="181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5" customFormat="1" ht="16.5" customHeight="1">
      <c r="A30" s="690" t="s">
        <v>98</v>
      </c>
      <c r="B30" s="190" t="s">
        <v>99</v>
      </c>
      <c r="C30" s="191" t="s">
        <v>277</v>
      </c>
      <c r="D30" s="192">
        <v>3000</v>
      </c>
      <c r="E30" s="453"/>
      <c r="F30" s="193"/>
      <c r="G30" s="142" t="s">
        <v>100</v>
      </c>
      <c r="H30" s="138">
        <v>1000</v>
      </c>
      <c r="I30" s="136"/>
      <c r="J30" s="450"/>
      <c r="K30" s="137" t="s">
        <v>175</v>
      </c>
      <c r="L30" s="194">
        <v>400</v>
      </c>
      <c r="M30" s="136"/>
      <c r="N30" s="450"/>
      <c r="O30" s="184"/>
      <c r="P30" s="138"/>
      <c r="Q30" s="485"/>
      <c r="R30" s="139"/>
      <c r="S30" s="195"/>
      <c r="T30" s="138"/>
      <c r="U30" s="485"/>
      <c r="V30" s="139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5" customFormat="1" ht="16.5" customHeight="1">
      <c r="A31" s="691"/>
      <c r="B31" s="168" t="s">
        <v>101</v>
      </c>
      <c r="C31" s="142" t="s">
        <v>169</v>
      </c>
      <c r="D31" s="143">
        <v>2500</v>
      </c>
      <c r="E31" s="136"/>
      <c r="F31" s="451"/>
      <c r="G31" s="145"/>
      <c r="H31" s="143"/>
      <c r="I31" s="479"/>
      <c r="J31" s="144"/>
      <c r="K31" s="142" t="s">
        <v>102</v>
      </c>
      <c r="L31" s="196">
        <v>400</v>
      </c>
      <c r="M31" s="136"/>
      <c r="N31" s="451"/>
      <c r="O31" s="185"/>
      <c r="P31" s="143"/>
      <c r="Q31" s="474"/>
      <c r="R31" s="144"/>
      <c r="S31" s="142" t="s">
        <v>9</v>
      </c>
      <c r="T31" s="143">
        <v>100</v>
      </c>
      <c r="U31" s="136"/>
      <c r="V31" s="451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5" customFormat="1" ht="16.5" customHeight="1">
      <c r="A32" s="691"/>
      <c r="B32" s="689" t="s">
        <v>103</v>
      </c>
      <c r="C32" s="142" t="s">
        <v>170</v>
      </c>
      <c r="D32" s="143">
        <v>750</v>
      </c>
      <c r="E32" s="136"/>
      <c r="F32" s="451"/>
      <c r="G32" s="142" t="s">
        <v>176</v>
      </c>
      <c r="H32" s="143">
        <v>150</v>
      </c>
      <c r="I32" s="136"/>
      <c r="J32" s="451"/>
      <c r="K32" s="145"/>
      <c r="L32" s="196"/>
      <c r="M32" s="483"/>
      <c r="N32" s="144"/>
      <c r="O32" s="185"/>
      <c r="P32" s="143"/>
      <c r="Q32" s="474"/>
      <c r="R32" s="144"/>
      <c r="S32" s="145"/>
      <c r="T32" s="143"/>
      <c r="U32" s="474"/>
      <c r="V32" s="144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5" customFormat="1" ht="16.5" customHeight="1" thickBot="1">
      <c r="A33" s="692"/>
      <c r="B33" s="689"/>
      <c r="C33" s="151" t="s">
        <v>171</v>
      </c>
      <c r="D33" s="152">
        <v>1100</v>
      </c>
      <c r="E33" s="136"/>
      <c r="F33" s="452"/>
      <c r="G33" s="154"/>
      <c r="H33" s="152"/>
      <c r="I33" s="480"/>
      <c r="J33" s="153"/>
      <c r="K33" s="154"/>
      <c r="L33" s="197"/>
      <c r="M33" s="480"/>
      <c r="N33" s="153"/>
      <c r="O33" s="188"/>
      <c r="P33" s="152"/>
      <c r="Q33" s="475"/>
      <c r="R33" s="153"/>
      <c r="S33" s="154"/>
      <c r="T33" s="152"/>
      <c r="U33" s="475"/>
      <c r="V33" s="15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5" customFormat="1" ht="16.5" customHeight="1" thickBot="1" thickTop="1">
      <c r="A34" s="517">
        <f>D34+H34+L34+P34+T34</f>
        <v>9400</v>
      </c>
      <c r="B34" s="622"/>
      <c r="C34" s="156" t="s">
        <v>8</v>
      </c>
      <c r="D34" s="324">
        <f>SUM(D30:D33)</f>
        <v>7350</v>
      </c>
      <c r="E34" s="371">
        <f>SUM(E30:E33)</f>
        <v>0</v>
      </c>
      <c r="F34" s="157"/>
      <c r="G34" s="156" t="s">
        <v>8</v>
      </c>
      <c r="H34" s="324">
        <f>SUM(H30:H30,H32)</f>
        <v>1150</v>
      </c>
      <c r="I34" s="371">
        <f>SUM(I30:I30,I32)</f>
        <v>0</v>
      </c>
      <c r="J34" s="157"/>
      <c r="K34" s="156" t="s">
        <v>8</v>
      </c>
      <c r="L34" s="372">
        <f>L30+L31+L32</f>
        <v>800</v>
      </c>
      <c r="M34" s="371">
        <f>M30+M31</f>
        <v>0</v>
      </c>
      <c r="N34" s="157"/>
      <c r="O34" s="182"/>
      <c r="P34" s="372"/>
      <c r="Q34" s="158"/>
      <c r="R34" s="157"/>
      <c r="S34" s="156" t="s">
        <v>8</v>
      </c>
      <c r="T34" s="324">
        <f>T31</f>
        <v>100</v>
      </c>
      <c r="U34" s="371">
        <f>U31</f>
        <v>0</v>
      </c>
      <c r="V34" s="157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5" customFormat="1" ht="16.5" customHeight="1">
      <c r="A35" s="334"/>
      <c r="B35" s="5" t="s">
        <v>76</v>
      </c>
      <c r="C35" s="60"/>
      <c r="D35" s="374"/>
      <c r="E35" s="375"/>
      <c r="F35" s="12"/>
      <c r="G35" s="60"/>
      <c r="H35" s="374"/>
      <c r="I35" s="375"/>
      <c r="J35" s="12"/>
      <c r="K35" s="60"/>
      <c r="L35" s="376"/>
      <c r="M35" s="377"/>
      <c r="N35" s="12"/>
      <c r="O35" s="338"/>
      <c r="Q35" s="61"/>
      <c r="R35" s="12"/>
      <c r="S35" s="60"/>
      <c r="T35" s="23" t="s">
        <v>296</v>
      </c>
      <c r="U35" s="4"/>
      <c r="V35" s="2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66" s="5" customFormat="1" ht="17.25" customHeight="1">
      <c r="A36" s="2"/>
      <c r="B36" s="5" t="s">
        <v>351</v>
      </c>
      <c r="C36" s="3"/>
      <c r="D36" s="13"/>
      <c r="E36" s="8"/>
      <c r="F36" s="8"/>
      <c r="G36" s="3"/>
      <c r="H36" s="13"/>
      <c r="I36" s="378" t="s">
        <v>294</v>
      </c>
      <c r="J36" s="8"/>
      <c r="K36" s="3"/>
      <c r="L36" s="13"/>
      <c r="M36" s="4"/>
      <c r="N36" s="4"/>
      <c r="O36" s="14"/>
      <c r="P36" s="9"/>
      <c r="Q36" s="4"/>
      <c r="R36" s="4"/>
      <c r="S36" s="14"/>
      <c r="T36" s="23"/>
      <c r="U36" s="4"/>
      <c r="V36" s="2"/>
      <c r="W36" s="9"/>
      <c r="X36" s="4"/>
      <c r="Y36" s="2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</row>
    <row r="37" spans="2:26" ht="16.5" customHeight="1">
      <c r="B37" s="6" t="s">
        <v>342</v>
      </c>
      <c r="D37" s="23"/>
      <c r="E37" s="5"/>
      <c r="F37" s="5"/>
      <c r="H37" s="23"/>
      <c r="I37" s="378" t="s">
        <v>242</v>
      </c>
      <c r="J37" s="5"/>
      <c r="L37" s="23"/>
      <c r="M37" s="8"/>
      <c r="N37" s="8"/>
      <c r="O37" s="3"/>
      <c r="P37" s="13"/>
      <c r="Q37" s="8"/>
      <c r="R37" s="8"/>
      <c r="S37" s="57"/>
      <c r="T37" s="58"/>
      <c r="U37" s="8"/>
      <c r="V37" s="3"/>
      <c r="W37" s="13"/>
      <c r="X37" s="8"/>
      <c r="Z37" s="3"/>
    </row>
    <row r="38" spans="2:23" s="5" customFormat="1" ht="16.5" customHeight="1">
      <c r="B38" s="6" t="s">
        <v>349</v>
      </c>
      <c r="C38" s="14"/>
      <c r="D38" s="23"/>
      <c r="G38" s="378"/>
      <c r="I38" s="378" t="s">
        <v>322</v>
      </c>
      <c r="N38" s="14"/>
      <c r="O38" s="23"/>
      <c r="P38" s="14"/>
      <c r="S38" s="14"/>
      <c r="T38" s="23"/>
      <c r="V38" s="2"/>
      <c r="W38" s="23"/>
    </row>
    <row r="39" spans="2:21" s="5" customFormat="1" ht="16.5" customHeight="1">
      <c r="B39" s="6" t="s">
        <v>241</v>
      </c>
      <c r="C39" s="14"/>
      <c r="D39" s="23"/>
      <c r="I39" s="378" t="s">
        <v>318</v>
      </c>
      <c r="K39" s="378"/>
      <c r="N39" s="14"/>
      <c r="O39" s="23"/>
      <c r="P39" s="298"/>
      <c r="Q39" s="298"/>
      <c r="R39" s="298"/>
      <c r="S39" s="298"/>
      <c r="T39" s="298"/>
      <c r="U39" s="298"/>
    </row>
    <row r="40" spans="2:21" s="5" customFormat="1" ht="16.5" customHeight="1">
      <c r="B40" s="378" t="s">
        <v>270</v>
      </c>
      <c r="C40" s="14"/>
      <c r="D40" s="23"/>
      <c r="K40" s="379"/>
      <c r="P40" s="298" t="s">
        <v>329</v>
      </c>
      <c r="R40" s="298"/>
      <c r="S40" s="298"/>
      <c r="T40" s="298"/>
      <c r="U40" s="298"/>
    </row>
    <row r="41" spans="1:21" s="5" customFormat="1" ht="16.5" customHeight="1">
      <c r="A41" s="5" t="s">
        <v>350</v>
      </c>
      <c r="B41" s="5" t="s">
        <v>302</v>
      </c>
      <c r="G41" s="378"/>
      <c r="J41" s="14"/>
      <c r="K41" s="379"/>
      <c r="N41" s="302"/>
      <c r="O41" s="302"/>
      <c r="P41" s="298" t="s">
        <v>273</v>
      </c>
      <c r="R41" s="304"/>
      <c r="S41" s="304"/>
      <c r="T41" s="304"/>
      <c r="U41" s="304"/>
    </row>
    <row r="42" spans="1:21" s="5" customFormat="1" ht="16.5" customHeight="1">
      <c r="A42" s="6"/>
      <c r="B42" s="5" t="s">
        <v>292</v>
      </c>
      <c r="C42" s="14"/>
      <c r="D42" s="23"/>
      <c r="G42" s="378"/>
      <c r="K42" s="14"/>
      <c r="P42" s="5" t="s">
        <v>330</v>
      </c>
      <c r="R42" s="305"/>
      <c r="S42" s="305"/>
      <c r="T42" s="305"/>
      <c r="U42" s="306"/>
    </row>
    <row r="43" spans="1:22" s="5" customFormat="1" ht="16.5" customHeight="1">
      <c r="A43" s="6"/>
      <c r="B43" s="378" t="s">
        <v>293</v>
      </c>
      <c r="C43" s="14"/>
      <c r="D43" s="23"/>
      <c r="G43" s="378"/>
      <c r="K43" s="14"/>
      <c r="L43" s="378"/>
      <c r="O43" s="14"/>
      <c r="P43" s="5" t="s">
        <v>331</v>
      </c>
      <c r="S43" s="2"/>
      <c r="V43" s="341"/>
    </row>
    <row r="44" spans="1:23" s="5" customFormat="1" ht="16.5" customHeight="1">
      <c r="A44" s="6"/>
      <c r="B44" s="378"/>
      <c r="C44" s="14"/>
      <c r="D44" s="23"/>
      <c r="G44" s="378"/>
      <c r="K44" s="14"/>
      <c r="P44" s="300" t="s">
        <v>332</v>
      </c>
      <c r="S44" s="2"/>
      <c r="V44" s="341"/>
      <c r="W44" s="23"/>
    </row>
    <row r="45" spans="2:23" s="5" customFormat="1" ht="16.5" customHeight="1">
      <c r="B45" s="378"/>
      <c r="C45" s="14"/>
      <c r="D45" s="23"/>
      <c r="G45" s="14"/>
      <c r="H45" s="378"/>
      <c r="I45" s="14"/>
      <c r="J45" s="23"/>
      <c r="K45" s="14"/>
      <c r="L45" s="23"/>
      <c r="O45" s="14"/>
      <c r="P45" s="5" t="s">
        <v>276</v>
      </c>
      <c r="S45" s="2"/>
      <c r="V45" s="306"/>
      <c r="W45" s="23"/>
    </row>
    <row r="46" spans="2:23" s="5" customFormat="1" ht="16.5" customHeight="1">
      <c r="B46" s="378"/>
      <c r="C46" s="14"/>
      <c r="D46" s="23"/>
      <c r="G46" s="14"/>
      <c r="K46" s="14"/>
      <c r="L46" s="23"/>
      <c r="O46" s="14"/>
      <c r="P46" s="23"/>
      <c r="R46" s="3"/>
      <c r="S46" s="14"/>
      <c r="T46" s="8"/>
      <c r="U46" s="3"/>
      <c r="V46" s="2"/>
      <c r="W46" s="23"/>
    </row>
    <row r="47" ht="16.5" customHeight="1">
      <c r="B47" s="378"/>
    </row>
    <row r="48" spans="4:7" ht="16.5" customHeight="1">
      <c r="D48" s="14"/>
      <c r="E48" s="8"/>
      <c r="G48" s="3"/>
    </row>
    <row r="49" spans="3:7" ht="16.5" customHeight="1">
      <c r="C49" s="6"/>
      <c r="D49" s="14"/>
      <c r="E49" s="8"/>
      <c r="G49" s="3"/>
    </row>
    <row r="50" spans="3:7" ht="16.5" customHeight="1">
      <c r="C50" s="6"/>
      <c r="D50" s="14"/>
      <c r="E50" s="8"/>
      <c r="G50" s="3"/>
    </row>
    <row r="51" spans="4:7" ht="16.5" customHeight="1">
      <c r="D51" s="14"/>
      <c r="E51" s="8"/>
      <c r="G51" s="3"/>
    </row>
    <row r="52" spans="4:7" ht="16.5" customHeight="1">
      <c r="D52" s="14"/>
      <c r="E52" s="8"/>
      <c r="G52" s="3"/>
    </row>
    <row r="53" spans="4:8" ht="16.5" customHeight="1">
      <c r="D53" s="14"/>
      <c r="E53" s="8"/>
      <c r="G53" s="3"/>
      <c r="H53" s="380"/>
    </row>
    <row r="54" spans="4:8" ht="16.5" customHeight="1">
      <c r="D54" s="14"/>
      <c r="E54" s="8"/>
      <c r="G54" s="3"/>
      <c r="H54" s="14"/>
    </row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</sheetData>
  <sheetProtection password="C43D" sheet="1"/>
  <mergeCells count="49">
    <mergeCell ref="I1:N2"/>
    <mergeCell ref="U2:V2"/>
    <mergeCell ref="R4:U5"/>
    <mergeCell ref="H6:K7"/>
    <mergeCell ref="L6:L7"/>
    <mergeCell ref="S6:V6"/>
    <mergeCell ref="V4:V5"/>
    <mergeCell ref="O5:Q5"/>
    <mergeCell ref="N3:N4"/>
    <mergeCell ref="O3:Q4"/>
    <mergeCell ref="J4:L5"/>
    <mergeCell ref="R3:U3"/>
    <mergeCell ref="A17:B18"/>
    <mergeCell ref="D6:F7"/>
    <mergeCell ref="C3:F3"/>
    <mergeCell ref="G3:I3"/>
    <mergeCell ref="A5:B5"/>
    <mergeCell ref="G4:I5"/>
    <mergeCell ref="A3:B3"/>
    <mergeCell ref="P6:Q6"/>
    <mergeCell ref="A6:B6"/>
    <mergeCell ref="G8:J8"/>
    <mergeCell ref="K8:N8"/>
    <mergeCell ref="O8:R8"/>
    <mergeCell ref="N7:P7"/>
    <mergeCell ref="R7:S7"/>
    <mergeCell ref="S8:V8"/>
    <mergeCell ref="U7:V7"/>
    <mergeCell ref="N6:O6"/>
    <mergeCell ref="B23:B24"/>
    <mergeCell ref="C6:C7"/>
    <mergeCell ref="A16:B16"/>
    <mergeCell ref="A19:B19"/>
    <mergeCell ref="J3:L3"/>
    <mergeCell ref="A34:B34"/>
    <mergeCell ref="G6:G7"/>
    <mergeCell ref="A9:B9"/>
    <mergeCell ref="A4:B4"/>
    <mergeCell ref="C4:F5"/>
    <mergeCell ref="A29:B29"/>
    <mergeCell ref="A20:A24"/>
    <mergeCell ref="A25:B25"/>
    <mergeCell ref="B32:B33"/>
    <mergeCell ref="A30:A33"/>
    <mergeCell ref="M4:M5"/>
    <mergeCell ref="A10:B15"/>
    <mergeCell ref="A26:B28"/>
    <mergeCell ref="B20:B22"/>
    <mergeCell ref="C8:F8"/>
  </mergeCells>
  <conditionalFormatting sqref="E10:E14 E17:E18 E20:E24 E26:E27 E30:E33">
    <cfRule type="expression" priority="5" dxfId="0" stopIfTrue="1">
      <formula>$D10&lt;$E10</formula>
    </cfRule>
  </conditionalFormatting>
  <conditionalFormatting sqref="I10 I17:I18 I20:I21 I23 I26 I30 I32">
    <cfRule type="expression" priority="4" dxfId="0" stopIfTrue="1">
      <formula>$H10&lt;$I10</formula>
    </cfRule>
  </conditionalFormatting>
  <conditionalFormatting sqref="M10:M12 M17:M18 M20:M21 M23 M26 M30:M31">
    <cfRule type="expression" priority="3" dxfId="0" stopIfTrue="1">
      <formula>$L10&lt;$M10</formula>
    </cfRule>
  </conditionalFormatting>
  <conditionalFormatting sqref="Q10:Q14 Q17:Q18">
    <cfRule type="expression" priority="2" dxfId="0" stopIfTrue="1">
      <formula>$P10&lt;$Q10</formula>
    </cfRule>
  </conditionalFormatting>
  <conditionalFormatting sqref="U10:U14 U17:U18 U21 U23 U26:U27 U31">
    <cfRule type="expression" priority="1" dxfId="0" stopIfTrue="1">
      <formula>$T10&lt;$U10</formula>
    </cfRule>
  </conditionalFormatting>
  <dataValidations count="2">
    <dataValidation type="whole" allowBlank="1" showInputMessage="1" showErrorMessage="1" sqref="E28 E15">
      <formula1>0</formula1>
      <formula2>D28</formula2>
    </dataValidation>
    <dataValidation errorStyle="warning" type="whole" allowBlank="1" showInputMessage="1" showErrorMessage="1" errorTitle="エラー" error="持枚数を超えております。" sqref="E10:E14 E17:E18 E20:E24 E26:E27 E30:E33 I10 I17:I18 I20:I21 I23 I26 I30 I32 M10:M12 M17:M18 M20:M21 M23 M26 M30:M31 Q10:Q14 Q17:Q18 U10:U14 U17:U18 U21 U23 U26:U27 U31">
      <formula1>0</formula1>
      <formula2>D10</formula2>
    </dataValidation>
  </dataValidations>
  <printOptions horizontalCentered="1"/>
  <pageMargins left="0.15748031496062992" right="0.15748031496062992" top="0.52" bottom="0.1968503937007874" header="0.4" footer="0.5118110236220472"/>
  <pageSetup horizontalDpi="600" verticalDpi="600" orientation="landscape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Q62"/>
  <sheetViews>
    <sheetView showZero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2.375" style="3" customWidth="1"/>
    <col min="2" max="2" width="7.25390625" style="385" customWidth="1"/>
    <col min="3" max="3" width="10.00390625" style="384" customWidth="1"/>
    <col min="4" max="4" width="6.75390625" style="8" customWidth="1"/>
    <col min="5" max="6" width="8.875" style="3" customWidth="1"/>
    <col min="7" max="7" width="10.00390625" style="384" customWidth="1"/>
    <col min="8" max="8" width="6.75390625" style="8" customWidth="1"/>
    <col min="9" max="10" width="8.875" style="3" customWidth="1"/>
    <col min="11" max="11" width="10.00390625" style="384" customWidth="1"/>
    <col min="12" max="12" width="6.75390625" style="8" customWidth="1"/>
    <col min="13" max="14" width="8.875" style="3" customWidth="1"/>
    <col min="15" max="15" width="10.00390625" style="384" customWidth="1"/>
    <col min="16" max="16" width="6.75390625" style="8" customWidth="1"/>
    <col min="17" max="18" width="8.875" style="3" customWidth="1"/>
    <col min="19" max="19" width="10.00390625" style="384" customWidth="1"/>
    <col min="20" max="20" width="6.75390625" style="8" customWidth="1"/>
    <col min="21" max="21" width="8.875" style="3" customWidth="1"/>
    <col min="22" max="22" width="8.875" style="8" customWidth="1"/>
    <col min="23" max="23" width="1.25" style="3" customWidth="1"/>
    <col min="24" max="24" width="6.125" style="3" customWidth="1"/>
    <col min="25" max="25" width="8.625" style="3" customWidth="1"/>
    <col min="26" max="26" width="0.5" style="3" customWidth="1"/>
    <col min="27" max="27" width="3.00390625" style="5" bestFit="1" customWidth="1"/>
    <col min="28" max="28" width="3.00390625" style="3" customWidth="1"/>
    <col min="29" max="29" width="5.875" style="3" customWidth="1"/>
    <col min="30" max="30" width="3.375" style="3" customWidth="1"/>
    <col min="31" max="16384" width="9.00390625" style="3" customWidth="1"/>
  </cols>
  <sheetData>
    <row r="1" spans="1:14" ht="13.5" customHeight="1">
      <c r="A1" s="381"/>
      <c r="B1" s="382"/>
      <c r="C1" s="382"/>
      <c r="D1" s="383"/>
      <c r="I1" s="591" t="s">
        <v>295</v>
      </c>
      <c r="J1" s="591"/>
      <c r="K1" s="591"/>
      <c r="L1" s="591"/>
      <c r="M1" s="591"/>
      <c r="N1" s="591"/>
    </row>
    <row r="2" spans="9:22" ht="14.25" customHeight="1" thickBot="1">
      <c r="I2" s="592"/>
      <c r="J2" s="592"/>
      <c r="K2" s="592"/>
      <c r="L2" s="592"/>
      <c r="M2" s="592"/>
      <c r="N2" s="592"/>
      <c r="U2" s="590" t="s">
        <v>374</v>
      </c>
      <c r="V2" s="590"/>
    </row>
    <row r="3" spans="1:22" s="311" customFormat="1" ht="17.25" customHeight="1">
      <c r="A3" s="564"/>
      <c r="B3" s="565"/>
      <c r="C3" s="614" t="s">
        <v>12</v>
      </c>
      <c r="D3" s="615"/>
      <c r="E3" s="615"/>
      <c r="F3" s="615"/>
      <c r="G3" s="616" t="s">
        <v>0</v>
      </c>
      <c r="H3" s="617"/>
      <c r="I3" s="618"/>
      <c r="J3" s="616" t="s">
        <v>258</v>
      </c>
      <c r="K3" s="615"/>
      <c r="L3" s="619"/>
      <c r="M3" s="309" t="s">
        <v>333</v>
      </c>
      <c r="N3" s="620" t="s">
        <v>334</v>
      </c>
      <c r="O3" s="594">
        <f>O5+'山形・東村山・上山'!O5+'天童･東根・村山・寒河江・西村山'!O5+'尾花沢・北村山・新庄・最上'!O5+'米沢･南陽・長井・東置賜・西置賜'!O5+'鶴岡'!O5</f>
        <v>0</v>
      </c>
      <c r="P3" s="595"/>
      <c r="Q3" s="596"/>
      <c r="R3" s="616" t="s">
        <v>259</v>
      </c>
      <c r="S3" s="615"/>
      <c r="T3" s="615"/>
      <c r="U3" s="619"/>
      <c r="V3" s="310" t="s">
        <v>1</v>
      </c>
    </row>
    <row r="4" spans="1:22" s="311" customFormat="1" ht="17.25" customHeight="1">
      <c r="A4" s="579" t="s">
        <v>13</v>
      </c>
      <c r="B4" s="578"/>
      <c r="C4" s="706"/>
      <c r="D4" s="600"/>
      <c r="E4" s="600"/>
      <c r="F4" s="600"/>
      <c r="G4" s="599"/>
      <c r="H4" s="600"/>
      <c r="I4" s="601"/>
      <c r="J4" s="544"/>
      <c r="K4" s="623"/>
      <c r="L4" s="624"/>
      <c r="M4" s="653"/>
      <c r="N4" s="621"/>
      <c r="O4" s="597"/>
      <c r="P4" s="597"/>
      <c r="Q4" s="598"/>
      <c r="R4" s="544"/>
      <c r="S4" s="545"/>
      <c r="T4" s="635"/>
      <c r="U4" s="636"/>
      <c r="V4" s="586"/>
    </row>
    <row r="5" spans="1:22" s="311" customFormat="1" ht="17.25" customHeight="1">
      <c r="A5" s="577" t="s">
        <v>282</v>
      </c>
      <c r="B5" s="578"/>
      <c r="C5" s="583"/>
      <c r="D5" s="584"/>
      <c r="E5" s="584"/>
      <c r="F5" s="584"/>
      <c r="G5" s="602"/>
      <c r="H5" s="584"/>
      <c r="I5" s="585"/>
      <c r="J5" s="625"/>
      <c r="K5" s="626"/>
      <c r="L5" s="627"/>
      <c r="M5" s="707"/>
      <c r="N5" s="312" t="s">
        <v>14</v>
      </c>
      <c r="O5" s="552">
        <f>E16+E20+E25+I16+I20+I25+M16+M20+M25+Q16+Q25+Q20+U16+U20+U25</f>
        <v>0</v>
      </c>
      <c r="P5" s="631"/>
      <c r="Q5" s="632"/>
      <c r="R5" s="548"/>
      <c r="S5" s="549"/>
      <c r="T5" s="637"/>
      <c r="U5" s="638"/>
      <c r="V5" s="587"/>
    </row>
    <row r="6" spans="1:22" s="304" customFormat="1" ht="17.25" customHeight="1">
      <c r="A6" s="571"/>
      <c r="B6" s="572"/>
      <c r="C6" s="628" t="s">
        <v>106</v>
      </c>
      <c r="D6" s="575"/>
      <c r="E6" s="575"/>
      <c r="F6" s="575"/>
      <c r="G6" s="633" t="s">
        <v>105</v>
      </c>
      <c r="H6" s="534"/>
      <c r="I6" s="534"/>
      <c r="J6" s="534"/>
      <c r="K6" s="535"/>
      <c r="L6" s="538" t="s">
        <v>104</v>
      </c>
      <c r="M6" s="217" t="s">
        <v>247</v>
      </c>
      <c r="N6" s="562"/>
      <c r="O6" s="563"/>
      <c r="P6" s="540" t="s">
        <v>367</v>
      </c>
      <c r="Q6" s="541"/>
      <c r="R6" s="218" t="s">
        <v>164</v>
      </c>
      <c r="S6" s="542"/>
      <c r="T6" s="542"/>
      <c r="U6" s="542"/>
      <c r="V6" s="543"/>
    </row>
    <row r="7" spans="1:22" s="304" customFormat="1" ht="17.25" customHeight="1" thickBot="1">
      <c r="A7" s="219"/>
      <c r="B7" s="220"/>
      <c r="C7" s="629"/>
      <c r="D7" s="576"/>
      <c r="E7" s="576"/>
      <c r="F7" s="576"/>
      <c r="G7" s="634"/>
      <c r="H7" s="536"/>
      <c r="I7" s="536"/>
      <c r="J7" s="536"/>
      <c r="K7" s="537"/>
      <c r="L7" s="539"/>
      <c r="M7" s="221" t="s">
        <v>107</v>
      </c>
      <c r="N7" s="557"/>
      <c r="O7" s="558"/>
      <c r="P7" s="559"/>
      <c r="Q7" s="222" t="s">
        <v>229</v>
      </c>
      <c r="R7" s="560"/>
      <c r="S7" s="561"/>
      <c r="T7" s="223" t="s">
        <v>230</v>
      </c>
      <c r="U7" s="588"/>
      <c r="V7" s="589"/>
    </row>
    <row r="8" spans="1:22" s="226" customFormat="1" ht="24.75" customHeight="1" thickBot="1">
      <c r="A8" s="224"/>
      <c r="B8" s="225"/>
      <c r="C8" s="610" t="s">
        <v>159</v>
      </c>
      <c r="D8" s="611"/>
      <c r="E8" s="611"/>
      <c r="F8" s="612"/>
      <c r="G8" s="610" t="s">
        <v>136</v>
      </c>
      <c r="H8" s="611"/>
      <c r="I8" s="611"/>
      <c r="J8" s="612"/>
      <c r="K8" s="610" t="s">
        <v>137</v>
      </c>
      <c r="L8" s="611"/>
      <c r="M8" s="611"/>
      <c r="N8" s="612"/>
      <c r="O8" s="610" t="s">
        <v>138</v>
      </c>
      <c r="P8" s="611"/>
      <c r="Q8" s="611"/>
      <c r="R8" s="612"/>
      <c r="S8" s="610" t="s">
        <v>161</v>
      </c>
      <c r="T8" s="611"/>
      <c r="U8" s="611"/>
      <c r="V8" s="612"/>
    </row>
    <row r="9" spans="1:22" s="370" customFormat="1" ht="17.25" customHeight="1" thickBot="1">
      <c r="A9" s="524" t="s">
        <v>335</v>
      </c>
      <c r="B9" s="613"/>
      <c r="C9" s="313" t="s">
        <v>160</v>
      </c>
      <c r="D9" s="386" t="s">
        <v>283</v>
      </c>
      <c r="E9" s="315" t="s">
        <v>301</v>
      </c>
      <c r="F9" s="369" t="s">
        <v>163</v>
      </c>
      <c r="G9" s="313" t="s">
        <v>160</v>
      </c>
      <c r="H9" s="386" t="s">
        <v>283</v>
      </c>
      <c r="I9" s="315" t="s">
        <v>301</v>
      </c>
      <c r="J9" s="369" t="s">
        <v>163</v>
      </c>
      <c r="K9" s="313" t="s">
        <v>160</v>
      </c>
      <c r="L9" s="386" t="s">
        <v>283</v>
      </c>
      <c r="M9" s="315" t="s">
        <v>301</v>
      </c>
      <c r="N9" s="369" t="s">
        <v>163</v>
      </c>
      <c r="O9" s="313" t="s">
        <v>160</v>
      </c>
      <c r="P9" s="386" t="s">
        <v>283</v>
      </c>
      <c r="Q9" s="315" t="s">
        <v>301</v>
      </c>
      <c r="R9" s="369" t="s">
        <v>163</v>
      </c>
      <c r="S9" s="313" t="s">
        <v>160</v>
      </c>
      <c r="T9" s="386" t="s">
        <v>283</v>
      </c>
      <c r="U9" s="315" t="s">
        <v>301</v>
      </c>
      <c r="V9" s="369" t="s">
        <v>163</v>
      </c>
    </row>
    <row r="10" spans="1:64" s="5" customFormat="1" ht="18" customHeight="1">
      <c r="A10" s="513" t="s">
        <v>113</v>
      </c>
      <c r="B10" s="716"/>
      <c r="C10" s="137" t="s">
        <v>368</v>
      </c>
      <c r="D10" s="138">
        <v>10350</v>
      </c>
      <c r="E10" s="457"/>
      <c r="F10" s="450"/>
      <c r="G10" s="137" t="s">
        <v>112</v>
      </c>
      <c r="H10" s="138">
        <v>3750</v>
      </c>
      <c r="I10" s="457"/>
      <c r="J10" s="450"/>
      <c r="K10" s="137" t="s">
        <v>111</v>
      </c>
      <c r="L10" s="138">
        <v>2700</v>
      </c>
      <c r="M10" s="457"/>
      <c r="N10" s="450"/>
      <c r="O10" s="137"/>
      <c r="P10" s="138"/>
      <c r="Q10" s="387"/>
      <c r="R10" s="139"/>
      <c r="S10" s="140" t="s">
        <v>381</v>
      </c>
      <c r="T10" s="138">
        <v>300</v>
      </c>
      <c r="U10" s="457"/>
      <c r="V10" s="450"/>
      <c r="W10" s="388"/>
      <c r="Y10" s="2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</row>
    <row r="11" spans="1:64" s="5" customFormat="1" ht="18" customHeight="1">
      <c r="A11" s="717"/>
      <c r="B11" s="718"/>
      <c r="C11" s="147" t="s">
        <v>192</v>
      </c>
      <c r="D11" s="148">
        <v>1150</v>
      </c>
      <c r="E11" s="457"/>
      <c r="F11" s="451"/>
      <c r="G11" s="142" t="s">
        <v>360</v>
      </c>
      <c r="H11" s="143">
        <v>250</v>
      </c>
      <c r="I11" s="457"/>
      <c r="J11" s="451"/>
      <c r="K11" s="142" t="s">
        <v>360</v>
      </c>
      <c r="L11" s="143">
        <v>150</v>
      </c>
      <c r="M11" s="458"/>
      <c r="N11" s="451"/>
      <c r="O11" s="390"/>
      <c r="P11" s="143"/>
      <c r="Q11" s="391"/>
      <c r="R11" s="144"/>
      <c r="S11" s="392" t="s">
        <v>309</v>
      </c>
      <c r="T11" s="143">
        <v>550</v>
      </c>
      <c r="U11" s="455"/>
      <c r="V11" s="451"/>
      <c r="W11" s="388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</row>
    <row r="12" spans="1:64" s="5" customFormat="1" ht="18" customHeight="1">
      <c r="A12" s="717"/>
      <c r="B12" s="718"/>
      <c r="C12" s="147" t="s">
        <v>369</v>
      </c>
      <c r="D12" s="143">
        <v>1200</v>
      </c>
      <c r="E12" s="457"/>
      <c r="F12" s="451"/>
      <c r="G12" s="147" t="s">
        <v>114</v>
      </c>
      <c r="H12" s="148">
        <v>2400</v>
      </c>
      <c r="I12" s="457"/>
      <c r="J12" s="451"/>
      <c r="K12" s="147" t="s">
        <v>114</v>
      </c>
      <c r="L12" s="148">
        <v>2900</v>
      </c>
      <c r="M12" s="457"/>
      <c r="N12" s="451"/>
      <c r="O12" s="390"/>
      <c r="P12" s="143"/>
      <c r="Q12" s="391"/>
      <c r="R12" s="144"/>
      <c r="S12" s="392"/>
      <c r="T12" s="148"/>
      <c r="U12" s="393"/>
      <c r="V12" s="144"/>
      <c r="W12" s="388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</row>
    <row r="13" spans="1:64" s="5" customFormat="1" ht="18" customHeight="1">
      <c r="A13" s="717"/>
      <c r="B13" s="718"/>
      <c r="C13" s="147" t="s">
        <v>371</v>
      </c>
      <c r="D13" s="143">
        <v>900</v>
      </c>
      <c r="E13" s="457"/>
      <c r="F13" s="451"/>
      <c r="G13" s="147" t="s">
        <v>150</v>
      </c>
      <c r="H13" s="148">
        <v>300</v>
      </c>
      <c r="I13" s="457"/>
      <c r="J13" s="451"/>
      <c r="K13" s="708" t="s">
        <v>320</v>
      </c>
      <c r="L13" s="710">
        <v>350</v>
      </c>
      <c r="M13" s="712"/>
      <c r="N13" s="714"/>
      <c r="O13" s="390"/>
      <c r="P13" s="143"/>
      <c r="Q13" s="460"/>
      <c r="R13" s="144"/>
      <c r="S13" s="392"/>
      <c r="T13" s="148"/>
      <c r="U13" s="393"/>
      <c r="V13" s="144"/>
      <c r="W13" s="388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s="5" customFormat="1" ht="18" customHeight="1">
      <c r="A14" s="717"/>
      <c r="B14" s="718"/>
      <c r="C14" s="488" t="s">
        <v>375</v>
      </c>
      <c r="D14" s="143">
        <v>2450</v>
      </c>
      <c r="E14" s="457"/>
      <c r="F14" s="451"/>
      <c r="G14" s="142" t="s">
        <v>151</v>
      </c>
      <c r="H14" s="143">
        <v>100</v>
      </c>
      <c r="I14" s="457"/>
      <c r="J14" s="451"/>
      <c r="K14" s="709"/>
      <c r="L14" s="711"/>
      <c r="M14" s="713"/>
      <c r="N14" s="715"/>
      <c r="O14" s="390"/>
      <c r="P14" s="143"/>
      <c r="Q14" s="387"/>
      <c r="R14" s="144"/>
      <c r="S14" s="394"/>
      <c r="T14" s="148"/>
      <c r="U14" s="395"/>
      <c r="V14" s="144"/>
      <c r="W14" s="388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</row>
    <row r="15" spans="1:64" s="5" customFormat="1" ht="18" customHeight="1" thickBot="1">
      <c r="A15" s="719"/>
      <c r="B15" s="720"/>
      <c r="C15" s="151" t="s">
        <v>359</v>
      </c>
      <c r="D15" s="152">
        <v>450</v>
      </c>
      <c r="E15" s="457"/>
      <c r="F15" s="452"/>
      <c r="G15" s="151"/>
      <c r="H15" s="152"/>
      <c r="I15" s="387"/>
      <c r="J15" s="153"/>
      <c r="K15" s="461"/>
      <c r="L15" s="187"/>
      <c r="M15" s="462"/>
      <c r="N15" s="463"/>
      <c r="O15" s="459"/>
      <c r="P15" s="152"/>
      <c r="Q15" s="396"/>
      <c r="R15" s="153"/>
      <c r="S15" s="154"/>
      <c r="T15" s="152"/>
      <c r="U15" s="150"/>
      <c r="V15" s="153"/>
      <c r="W15" s="388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</row>
    <row r="16" spans="1:64" s="5" customFormat="1" ht="18" customHeight="1" thickBot="1" thickTop="1">
      <c r="A16" s="517">
        <f>D16+H16+L16+P16+T16</f>
        <v>30250</v>
      </c>
      <c r="B16" s="622"/>
      <c r="C16" s="322" t="s">
        <v>8</v>
      </c>
      <c r="D16" s="324">
        <f>SUM(D10:D15)</f>
        <v>16500</v>
      </c>
      <c r="E16" s="371">
        <f>SUM(E10:E15)</f>
        <v>0</v>
      </c>
      <c r="F16" s="397"/>
      <c r="G16" s="322" t="s">
        <v>8</v>
      </c>
      <c r="H16" s="324">
        <f>SUM(H10:H15)</f>
        <v>6800</v>
      </c>
      <c r="I16" s="371">
        <f>SUM(I10:I15)</f>
        <v>0</v>
      </c>
      <c r="J16" s="397"/>
      <c r="K16" s="322" t="s">
        <v>8</v>
      </c>
      <c r="L16" s="324">
        <f>SUM(L10:L15)</f>
        <v>6100</v>
      </c>
      <c r="M16" s="371">
        <f>SUM(M10:M14)</f>
        <v>0</v>
      </c>
      <c r="N16" s="397"/>
      <c r="O16" s="322" t="s">
        <v>8</v>
      </c>
      <c r="P16" s="324">
        <f>SUM(P10:P15)</f>
        <v>0</v>
      </c>
      <c r="Q16" s="371">
        <f>SUM(Q10:Q15)</f>
        <v>0</v>
      </c>
      <c r="R16" s="397"/>
      <c r="S16" s="322" t="s">
        <v>8</v>
      </c>
      <c r="T16" s="324">
        <f>SUM(T10:T15)</f>
        <v>850</v>
      </c>
      <c r="U16" s="371">
        <f>SUM(U10:U15)</f>
        <v>0</v>
      </c>
      <c r="V16" s="397"/>
      <c r="W16" s="388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</row>
    <row r="17" spans="1:64" s="5" customFormat="1" ht="18" customHeight="1">
      <c r="A17" s="695" t="s">
        <v>115</v>
      </c>
      <c r="B17" s="703" t="s">
        <v>116</v>
      </c>
      <c r="C17" s="142" t="s">
        <v>193</v>
      </c>
      <c r="D17" s="143">
        <v>3300</v>
      </c>
      <c r="E17" s="457"/>
      <c r="F17" s="450"/>
      <c r="G17" s="145"/>
      <c r="H17" s="143"/>
      <c r="I17" s="389"/>
      <c r="J17" s="139"/>
      <c r="K17" s="145"/>
      <c r="L17" s="143"/>
      <c r="M17" s="146"/>
      <c r="N17" s="139"/>
      <c r="O17" s="145"/>
      <c r="P17" s="143"/>
      <c r="Q17" s="389"/>
      <c r="R17" s="139"/>
      <c r="S17" s="142" t="s">
        <v>10</v>
      </c>
      <c r="T17" s="143">
        <v>100</v>
      </c>
      <c r="U17" s="457"/>
      <c r="V17" s="450"/>
      <c r="W17" s="388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</row>
    <row r="18" spans="1:64" s="5" customFormat="1" ht="18" customHeight="1">
      <c r="A18" s="696"/>
      <c r="B18" s="704"/>
      <c r="C18" s="142" t="s">
        <v>194</v>
      </c>
      <c r="D18" s="143">
        <v>950</v>
      </c>
      <c r="E18" s="457"/>
      <c r="F18" s="451"/>
      <c r="G18" s="145"/>
      <c r="H18" s="143"/>
      <c r="I18" s="389"/>
      <c r="J18" s="144"/>
      <c r="K18" s="145"/>
      <c r="L18" s="143"/>
      <c r="M18" s="146"/>
      <c r="N18" s="144"/>
      <c r="O18" s="145"/>
      <c r="P18" s="143"/>
      <c r="Q18" s="389"/>
      <c r="R18" s="144"/>
      <c r="S18" s="145"/>
      <c r="T18" s="143"/>
      <c r="U18" s="389"/>
      <c r="V18" s="144"/>
      <c r="W18" s="388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</row>
    <row r="19" spans="1:64" s="5" customFormat="1" ht="18" customHeight="1" thickBot="1">
      <c r="A19" s="697"/>
      <c r="B19" s="705"/>
      <c r="C19" s="154"/>
      <c r="D19" s="152"/>
      <c r="E19" s="398"/>
      <c r="F19" s="153"/>
      <c r="G19" s="154"/>
      <c r="H19" s="152"/>
      <c r="I19" s="398"/>
      <c r="J19" s="153"/>
      <c r="K19" s="154"/>
      <c r="L19" s="152"/>
      <c r="M19" s="155"/>
      <c r="N19" s="153"/>
      <c r="O19" s="154"/>
      <c r="P19" s="152"/>
      <c r="Q19" s="398"/>
      <c r="R19" s="153"/>
      <c r="S19" s="154"/>
      <c r="T19" s="152"/>
      <c r="U19" s="398"/>
      <c r="V19" s="153"/>
      <c r="W19" s="388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</row>
    <row r="20" spans="1:64" s="5" customFormat="1" ht="18" customHeight="1" thickBot="1" thickTop="1">
      <c r="A20" s="517">
        <f>D20+H20+L20+P20+T20</f>
        <v>4350</v>
      </c>
      <c r="B20" s="622"/>
      <c r="C20" s="322" t="s">
        <v>8</v>
      </c>
      <c r="D20" s="324">
        <f>D17+D18</f>
        <v>4250</v>
      </c>
      <c r="E20" s="371">
        <f>E17+E18</f>
        <v>0</v>
      </c>
      <c r="F20" s="397"/>
      <c r="G20" s="399" t="s">
        <v>8</v>
      </c>
      <c r="H20" s="372"/>
      <c r="I20" s="201">
        <f>SUM(I17:I18)</f>
        <v>0</v>
      </c>
      <c r="J20" s="397"/>
      <c r="K20" s="322" t="s">
        <v>8</v>
      </c>
      <c r="L20" s="372"/>
      <c r="M20" s="400">
        <f>SUM(M17:M18)</f>
        <v>0</v>
      </c>
      <c r="N20" s="397"/>
      <c r="O20" s="322"/>
      <c r="P20" s="372"/>
      <c r="Q20" s="201"/>
      <c r="R20" s="397"/>
      <c r="S20" s="322" t="s">
        <v>8</v>
      </c>
      <c r="T20" s="324">
        <f>T17+T18</f>
        <v>100</v>
      </c>
      <c r="U20" s="201">
        <f>U17</f>
        <v>0</v>
      </c>
      <c r="V20" s="397"/>
      <c r="W20" s="388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</row>
    <row r="21" spans="1:64" s="5" customFormat="1" ht="18" customHeight="1">
      <c r="A21" s="698" t="s">
        <v>148</v>
      </c>
      <c r="B21" s="701" t="s">
        <v>352</v>
      </c>
      <c r="C21" s="137" t="s">
        <v>376</v>
      </c>
      <c r="D21" s="138">
        <v>2150</v>
      </c>
      <c r="E21" s="457"/>
      <c r="F21" s="450"/>
      <c r="G21" s="137" t="s">
        <v>124</v>
      </c>
      <c r="H21" s="138">
        <v>850</v>
      </c>
      <c r="I21" s="457"/>
      <c r="J21" s="450"/>
      <c r="K21" s="137" t="s">
        <v>124</v>
      </c>
      <c r="L21" s="138">
        <v>1300</v>
      </c>
      <c r="M21" s="457"/>
      <c r="N21" s="450"/>
      <c r="O21" s="137"/>
      <c r="P21" s="138"/>
      <c r="Q21" s="387"/>
      <c r="R21" s="139"/>
      <c r="S21" s="137" t="s">
        <v>3</v>
      </c>
      <c r="T21" s="138">
        <v>250</v>
      </c>
      <c r="U21" s="457"/>
      <c r="V21" s="450"/>
      <c r="W21" s="388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</row>
    <row r="22" spans="1:64" s="5" customFormat="1" ht="18" customHeight="1">
      <c r="A22" s="699"/>
      <c r="B22" s="702"/>
      <c r="C22" s="142" t="s">
        <v>353</v>
      </c>
      <c r="D22" s="143">
        <v>2150</v>
      </c>
      <c r="E22" s="457"/>
      <c r="F22" s="451"/>
      <c r="G22" s="142" t="s">
        <v>154</v>
      </c>
      <c r="H22" s="143">
        <v>100</v>
      </c>
      <c r="I22" s="458"/>
      <c r="J22" s="451"/>
      <c r="K22" s="142" t="s">
        <v>125</v>
      </c>
      <c r="L22" s="143">
        <v>200</v>
      </c>
      <c r="M22" s="458"/>
      <c r="N22" s="451"/>
      <c r="O22" s="142"/>
      <c r="P22" s="143"/>
      <c r="Q22" s="389"/>
      <c r="R22" s="144"/>
      <c r="S22" s="145"/>
      <c r="T22" s="143"/>
      <c r="U22" s="389"/>
      <c r="V22" s="144"/>
      <c r="W22" s="388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</row>
    <row r="23" spans="1:64" s="5" customFormat="1" ht="18" customHeight="1">
      <c r="A23" s="699"/>
      <c r="B23" s="702"/>
      <c r="C23" s="142"/>
      <c r="D23" s="143"/>
      <c r="E23" s="387"/>
      <c r="F23" s="144"/>
      <c r="G23" s="142"/>
      <c r="H23" s="143"/>
      <c r="I23" s="387"/>
      <c r="J23" s="144"/>
      <c r="K23" s="142"/>
      <c r="L23" s="143"/>
      <c r="M23" s="387"/>
      <c r="N23" s="144"/>
      <c r="O23" s="142"/>
      <c r="P23" s="143"/>
      <c r="Q23" s="387"/>
      <c r="R23" s="144"/>
      <c r="S23" s="145"/>
      <c r="T23" s="143"/>
      <c r="U23" s="389"/>
      <c r="V23" s="144"/>
      <c r="W23" s="388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</row>
    <row r="24" spans="1:64" s="5" customFormat="1" ht="18" customHeight="1" thickBot="1">
      <c r="A24" s="700"/>
      <c r="B24" s="168" t="s">
        <v>336</v>
      </c>
      <c r="C24" s="490" t="s">
        <v>380</v>
      </c>
      <c r="D24" s="401">
        <v>1350</v>
      </c>
      <c r="E24" s="457"/>
      <c r="F24" s="452"/>
      <c r="G24" s="186" t="s">
        <v>153</v>
      </c>
      <c r="H24" s="187">
        <v>150</v>
      </c>
      <c r="I24" s="457"/>
      <c r="J24" s="452"/>
      <c r="K24" s="186" t="s">
        <v>153</v>
      </c>
      <c r="L24" s="402">
        <v>300</v>
      </c>
      <c r="M24" s="457"/>
      <c r="N24" s="452"/>
      <c r="O24" s="186"/>
      <c r="P24" s="187"/>
      <c r="Q24" s="387"/>
      <c r="R24" s="153"/>
      <c r="S24" s="403"/>
      <c r="T24" s="404"/>
      <c r="U24" s="405"/>
      <c r="V24" s="153"/>
      <c r="W24" s="388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</row>
    <row r="25" spans="1:64" s="5" customFormat="1" ht="18" customHeight="1" thickBot="1" thickTop="1">
      <c r="A25" s="517">
        <f>D25+H25+L25+P25+T25</f>
        <v>8800</v>
      </c>
      <c r="B25" s="622"/>
      <c r="C25" s="322" t="s">
        <v>8</v>
      </c>
      <c r="D25" s="324">
        <f>SUM(D21:D24)</f>
        <v>5650</v>
      </c>
      <c r="E25" s="371">
        <f>SUM(E21:E24)</f>
        <v>0</v>
      </c>
      <c r="F25" s="397"/>
      <c r="G25" s="322" t="s">
        <v>8</v>
      </c>
      <c r="H25" s="324">
        <f>SUM(H21:H24)</f>
        <v>1100</v>
      </c>
      <c r="I25" s="371">
        <f>SUM(I21:I24)</f>
        <v>0</v>
      </c>
      <c r="J25" s="397"/>
      <c r="K25" s="322" t="s">
        <v>8</v>
      </c>
      <c r="L25" s="324">
        <f>SUM(L21:L24)</f>
        <v>1800</v>
      </c>
      <c r="M25" s="371">
        <f>SUM(M21:M24)</f>
        <v>0</v>
      </c>
      <c r="N25" s="397"/>
      <c r="O25" s="322" t="s">
        <v>8</v>
      </c>
      <c r="P25" s="324">
        <f>SUM(P21:P24)</f>
        <v>0</v>
      </c>
      <c r="Q25" s="371">
        <f>SUM(Q21:Q24)</f>
        <v>0</v>
      </c>
      <c r="R25" s="397"/>
      <c r="S25" s="322" t="s">
        <v>8</v>
      </c>
      <c r="T25" s="324">
        <f>SUM(T21:T24)</f>
        <v>250</v>
      </c>
      <c r="U25" s="371">
        <f>SUM(U21:U24)</f>
        <v>0</v>
      </c>
      <c r="V25" s="397"/>
      <c r="W25" s="406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spans="2:64" s="5" customFormat="1" ht="18" customHeight="1">
      <c r="B26" s="5" t="s">
        <v>76</v>
      </c>
      <c r="C26" s="2"/>
      <c r="D26" s="407"/>
      <c r="E26" s="23"/>
      <c r="F26" s="23"/>
      <c r="G26" s="408"/>
      <c r="H26" s="407"/>
      <c r="I26" s="23"/>
      <c r="J26" s="23"/>
      <c r="L26" s="407"/>
      <c r="M26" s="23"/>
      <c r="N26" s="23"/>
      <c r="O26" s="338"/>
      <c r="Q26" s="23"/>
      <c r="R26" s="23"/>
      <c r="S26" s="408"/>
      <c r="T26" s="23" t="s">
        <v>298</v>
      </c>
      <c r="U26" s="23"/>
      <c r="V26" s="22"/>
      <c r="W26" s="406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</row>
    <row r="27" spans="2:69" s="5" customFormat="1" ht="17.25" customHeight="1">
      <c r="B27" s="5" t="s">
        <v>385</v>
      </c>
      <c r="C27" s="2"/>
      <c r="D27" s="407"/>
      <c r="E27" s="23"/>
      <c r="F27" s="23"/>
      <c r="G27" s="408"/>
      <c r="H27" s="407"/>
      <c r="I27" s="23"/>
      <c r="J27" s="23"/>
      <c r="Q27" s="21"/>
      <c r="R27" s="21"/>
      <c r="S27" s="22"/>
      <c r="T27" s="409"/>
      <c r="U27" s="21"/>
      <c r="V27" s="22"/>
      <c r="W27" s="14"/>
      <c r="Y27" s="24"/>
      <c r="Z27" s="24"/>
      <c r="AA27" s="406"/>
      <c r="AB27" s="2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</row>
    <row r="28" spans="2:69" s="5" customFormat="1" ht="17.25" customHeight="1">
      <c r="B28" s="5" t="s">
        <v>386</v>
      </c>
      <c r="C28" s="2"/>
      <c r="D28" s="407"/>
      <c r="E28" s="23"/>
      <c r="F28" s="23"/>
      <c r="G28" s="408"/>
      <c r="H28" s="407"/>
      <c r="I28" s="23"/>
      <c r="J28" s="23"/>
      <c r="K28" s="408"/>
      <c r="L28" s="407"/>
      <c r="M28" s="23"/>
      <c r="N28" s="23"/>
      <c r="O28" s="408"/>
      <c r="P28" s="407"/>
      <c r="S28" s="24"/>
      <c r="T28" s="409"/>
      <c r="U28" s="21"/>
      <c r="V28" s="24"/>
      <c r="W28" s="23"/>
      <c r="Y28" s="24"/>
      <c r="Z28" s="24"/>
      <c r="AA28" s="406"/>
      <c r="AB28" s="2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</row>
    <row r="29" spans="2:69" s="5" customFormat="1" ht="17.25" customHeight="1">
      <c r="B29" s="5" t="s">
        <v>387</v>
      </c>
      <c r="C29" s="2"/>
      <c r="D29" s="409"/>
      <c r="E29" s="21"/>
      <c r="F29" s="21"/>
      <c r="G29" s="22"/>
      <c r="H29" s="409"/>
      <c r="I29" s="21"/>
      <c r="J29" s="21"/>
      <c r="K29" s="22"/>
      <c r="L29" s="409"/>
      <c r="M29" s="21"/>
      <c r="N29" s="21"/>
      <c r="O29" s="22"/>
      <c r="P29" s="409"/>
      <c r="Q29" s="23"/>
      <c r="R29" s="23"/>
      <c r="T29" s="409"/>
      <c r="U29" s="23"/>
      <c r="W29" s="23"/>
      <c r="Y29" s="24"/>
      <c r="Z29" s="24"/>
      <c r="AA29" s="406"/>
      <c r="AB29" s="2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</row>
    <row r="30" spans="2:69" s="5" customFormat="1" ht="17.25" customHeight="1">
      <c r="B30" s="6" t="s">
        <v>383</v>
      </c>
      <c r="C30" s="2"/>
      <c r="D30" s="410"/>
      <c r="E30" s="21"/>
      <c r="F30" s="21"/>
      <c r="G30" s="24"/>
      <c r="H30" s="409"/>
      <c r="I30" s="21"/>
      <c r="J30" s="21"/>
      <c r="K30" s="24"/>
      <c r="L30" s="409"/>
      <c r="M30" s="21"/>
      <c r="N30" s="21"/>
      <c r="O30" s="24"/>
      <c r="P30" s="410"/>
      <c r="Q30" s="24"/>
      <c r="R30" s="24"/>
      <c r="S30" s="384"/>
      <c r="T30" s="21"/>
      <c r="U30" s="24"/>
      <c r="V30" s="23"/>
      <c r="W30" s="23"/>
      <c r="Z30" s="24"/>
      <c r="AA30" s="406"/>
      <c r="AB30" s="2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</row>
    <row r="31" spans="1:68" s="5" customFormat="1" ht="17.25" customHeight="1">
      <c r="A31" s="6"/>
      <c r="B31" s="368" t="s">
        <v>384</v>
      </c>
      <c r="C31" s="2"/>
      <c r="D31" s="409"/>
      <c r="E31" s="23"/>
      <c r="F31" s="23"/>
      <c r="H31" s="409"/>
      <c r="Q31" s="24"/>
      <c r="R31" s="24"/>
      <c r="S31" s="384"/>
      <c r="T31" s="21"/>
      <c r="U31" s="24"/>
      <c r="V31" s="411"/>
      <c r="X31" s="24"/>
      <c r="Y31" s="24"/>
      <c r="AA31" s="406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</row>
    <row r="32" spans="1:68" s="5" customFormat="1" ht="17.25" customHeight="1">
      <c r="A32" s="6"/>
      <c r="B32" s="6" t="s">
        <v>361</v>
      </c>
      <c r="C32" s="2"/>
      <c r="D32" s="410"/>
      <c r="E32" s="21"/>
      <c r="F32" s="21"/>
      <c r="G32" s="384"/>
      <c r="H32" s="21"/>
      <c r="Q32" s="24"/>
      <c r="R32" s="24"/>
      <c r="S32" s="384"/>
      <c r="T32" s="21"/>
      <c r="U32" s="24"/>
      <c r="V32" s="23"/>
      <c r="X32" s="24"/>
      <c r="Y32" s="24"/>
      <c r="AA32" s="406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</row>
    <row r="33" spans="1:68" s="5" customFormat="1" ht="17.25" customHeight="1">
      <c r="A33" s="6"/>
      <c r="B33" s="368" t="s">
        <v>363</v>
      </c>
      <c r="C33" s="2"/>
      <c r="D33" s="409"/>
      <c r="E33" s="23"/>
      <c r="F33" s="23"/>
      <c r="G33" s="384"/>
      <c r="H33" s="21"/>
      <c r="Q33" s="24"/>
      <c r="R33" s="24"/>
      <c r="S33" s="406"/>
      <c r="AA33" s="406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</row>
    <row r="34" spans="1:60" s="5" customFormat="1" ht="17.25" customHeight="1">
      <c r="A34" s="2"/>
      <c r="B34" s="5" t="s">
        <v>362</v>
      </c>
      <c r="C34" s="384"/>
      <c r="D34" s="21"/>
      <c r="E34" s="24"/>
      <c r="F34" s="24"/>
      <c r="G34" s="384"/>
      <c r="H34" s="21"/>
      <c r="P34" s="298" t="s">
        <v>337</v>
      </c>
      <c r="S34" s="412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</row>
    <row r="35" spans="1:60" s="5" customFormat="1" ht="17.25" customHeight="1">
      <c r="A35" s="2"/>
      <c r="B35" s="5" t="s">
        <v>338</v>
      </c>
      <c r="C35" s="384"/>
      <c r="D35" s="21"/>
      <c r="E35" s="24"/>
      <c r="F35" s="24"/>
      <c r="G35" s="384"/>
      <c r="H35" s="23"/>
      <c r="P35" s="298" t="s">
        <v>273</v>
      </c>
      <c r="Q35" s="298"/>
      <c r="R35" s="298"/>
      <c r="S35" s="298"/>
      <c r="T35" s="298"/>
      <c r="U35" s="298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</row>
    <row r="36" spans="2:60" s="5" customFormat="1" ht="17.25" customHeight="1">
      <c r="B36" s="5" t="s">
        <v>358</v>
      </c>
      <c r="C36" s="384"/>
      <c r="D36" s="21"/>
      <c r="E36" s="24"/>
      <c r="F36" s="24"/>
      <c r="G36" s="384"/>
      <c r="H36" s="23"/>
      <c r="P36" s="5" t="s">
        <v>339</v>
      </c>
      <c r="Q36" s="298"/>
      <c r="R36" s="298"/>
      <c r="S36" s="298"/>
      <c r="T36" s="298"/>
      <c r="U36" s="298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</row>
    <row r="37" spans="1:60" s="5" customFormat="1" ht="17.25" customHeight="1">
      <c r="A37" s="2"/>
      <c r="C37" s="384"/>
      <c r="D37" s="21"/>
      <c r="E37" s="24"/>
      <c r="F37" s="24"/>
      <c r="G37" s="384"/>
      <c r="H37" s="23"/>
      <c r="P37" s="5" t="s">
        <v>340</v>
      </c>
      <c r="Q37" s="298"/>
      <c r="R37" s="304"/>
      <c r="S37" s="304"/>
      <c r="T37" s="304"/>
      <c r="U37" s="304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</row>
    <row r="38" spans="3:60" s="5" customFormat="1" ht="17.25" customHeight="1">
      <c r="C38" s="384"/>
      <c r="D38" s="21"/>
      <c r="E38" s="24"/>
      <c r="F38" s="24"/>
      <c r="G38" s="384"/>
      <c r="H38" s="21"/>
      <c r="P38" s="300" t="s">
        <v>341</v>
      </c>
      <c r="Q38" s="300"/>
      <c r="R38" s="305"/>
      <c r="S38" s="305"/>
      <c r="T38" s="305"/>
      <c r="U38" s="306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</row>
    <row r="39" spans="2:60" s="5" customFormat="1" ht="17.25" customHeight="1">
      <c r="B39" s="413"/>
      <c r="C39" s="384"/>
      <c r="D39" s="21"/>
      <c r="E39" s="22"/>
      <c r="F39" s="22"/>
      <c r="G39" s="384"/>
      <c r="H39" s="21"/>
      <c r="P39" s="5" t="s">
        <v>276</v>
      </c>
      <c r="S39" s="2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</row>
    <row r="40" spans="2:60" s="5" customFormat="1" ht="17.25" customHeight="1">
      <c r="B40" s="2"/>
      <c r="C40" s="384"/>
      <c r="D40" s="23"/>
      <c r="G40" s="384"/>
      <c r="H40" s="23"/>
      <c r="S40" s="2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</row>
    <row r="41" spans="1:60" s="5" customFormat="1" ht="17.25" customHeight="1">
      <c r="A41" s="414"/>
      <c r="B41" s="2"/>
      <c r="C41" s="384"/>
      <c r="D41" s="23"/>
      <c r="G41" s="384"/>
      <c r="H41" s="23"/>
      <c r="V41" s="341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</row>
    <row r="42" spans="1:60" s="5" customFormat="1" ht="17.25" customHeight="1">
      <c r="A42" s="414"/>
      <c r="B42" s="385"/>
      <c r="C42" s="384"/>
      <c r="D42" s="8"/>
      <c r="E42" s="3"/>
      <c r="F42" s="3"/>
      <c r="G42" s="384"/>
      <c r="H42" s="8"/>
      <c r="I42" s="3"/>
      <c r="J42" s="3"/>
      <c r="K42" s="384"/>
      <c r="L42" s="8"/>
      <c r="M42" s="3"/>
      <c r="N42" s="3"/>
      <c r="O42" s="384"/>
      <c r="P42" s="8"/>
      <c r="S42" s="2"/>
      <c r="V42" s="341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</row>
    <row r="43" spans="17:27" ht="17.25" customHeight="1">
      <c r="Q43" s="5"/>
      <c r="R43" s="5"/>
      <c r="S43" s="2"/>
      <c r="T43" s="5"/>
      <c r="U43" s="5"/>
      <c r="V43" s="306"/>
      <c r="AA43" s="3"/>
    </row>
    <row r="44" spans="1:27" ht="17.25" customHeight="1">
      <c r="A44" s="414"/>
      <c r="S44" s="3"/>
      <c r="T44" s="3"/>
      <c r="V44" s="3"/>
      <c r="AA44" s="3"/>
    </row>
    <row r="45" spans="19:27" ht="17.25" customHeight="1">
      <c r="S45" s="3"/>
      <c r="T45" s="3"/>
      <c r="V45" s="3"/>
      <c r="AA45" s="3"/>
    </row>
    <row r="46" ht="17.25" customHeight="1">
      <c r="AA46" s="3"/>
    </row>
    <row r="61" spans="2:10" ht="11.25">
      <c r="B61" s="2"/>
      <c r="D61" s="23"/>
      <c r="E61" s="5"/>
      <c r="F61" s="5"/>
      <c r="H61" s="23"/>
      <c r="I61" s="5"/>
      <c r="J61" s="5"/>
    </row>
    <row r="62" spans="2:10" ht="11.25">
      <c r="B62" s="408"/>
      <c r="D62" s="344"/>
      <c r="E62" s="307"/>
      <c r="F62" s="307"/>
      <c r="H62" s="23"/>
      <c r="I62" s="5"/>
      <c r="J62" s="5"/>
    </row>
  </sheetData>
  <sheetProtection password="C43D" sheet="1"/>
  <mergeCells count="48">
    <mergeCell ref="K13:K14"/>
    <mergeCell ref="L13:L14"/>
    <mergeCell ref="M13:M14"/>
    <mergeCell ref="N13:N14"/>
    <mergeCell ref="A5:B5"/>
    <mergeCell ref="G6:G7"/>
    <mergeCell ref="A10:B15"/>
    <mergeCell ref="O5:Q5"/>
    <mergeCell ref="O3:Q4"/>
    <mergeCell ref="H6:K7"/>
    <mergeCell ref="J4:L5"/>
    <mergeCell ref="A3:B3"/>
    <mergeCell ref="A4:B4"/>
    <mergeCell ref="I1:N2"/>
    <mergeCell ref="G8:J8"/>
    <mergeCell ref="U2:V2"/>
    <mergeCell ref="C3:F3"/>
    <mergeCell ref="G3:I3"/>
    <mergeCell ref="C4:F5"/>
    <mergeCell ref="N3:N4"/>
    <mergeCell ref="G4:I5"/>
    <mergeCell ref="J3:L3"/>
    <mergeCell ref="M4:M5"/>
    <mergeCell ref="R4:U5"/>
    <mergeCell ref="A6:B6"/>
    <mergeCell ref="A9:B9"/>
    <mergeCell ref="V4:V5"/>
    <mergeCell ref="R3:U3"/>
    <mergeCell ref="S8:V8"/>
    <mergeCell ref="P6:Q6"/>
    <mergeCell ref="L6:L7"/>
    <mergeCell ref="N6:O6"/>
    <mergeCell ref="C6:C7"/>
    <mergeCell ref="S6:V6"/>
    <mergeCell ref="C8:F8"/>
    <mergeCell ref="K8:N8"/>
    <mergeCell ref="O8:R8"/>
    <mergeCell ref="D6:F7"/>
    <mergeCell ref="N7:P7"/>
    <mergeCell ref="R7:S7"/>
    <mergeCell ref="U7:V7"/>
    <mergeCell ref="A25:B25"/>
    <mergeCell ref="A17:A19"/>
    <mergeCell ref="A21:A24"/>
    <mergeCell ref="A16:B16"/>
    <mergeCell ref="A20:B20"/>
    <mergeCell ref="B21:B23"/>
    <mergeCell ref="B17:B19"/>
  </mergeCells>
  <conditionalFormatting sqref="E17:E18 E21:E22 E24 E10:E15">
    <cfRule type="expression" priority="7" dxfId="0" stopIfTrue="1">
      <formula>$D10&lt;$E10</formula>
    </cfRule>
  </conditionalFormatting>
  <conditionalFormatting sqref="Q24 Q21:Q22">
    <cfRule type="expression" priority="4" dxfId="0" stopIfTrue="1">
      <formula>$P21&lt;$Q21</formula>
    </cfRule>
  </conditionalFormatting>
  <conditionalFormatting sqref="U10:U11 U17 U21">
    <cfRule type="expression" priority="3" dxfId="0" stopIfTrue="1">
      <formula>$T10&lt;$U10</formula>
    </cfRule>
  </conditionalFormatting>
  <conditionalFormatting sqref="I10:I14 I21:I22 I24">
    <cfRule type="expression" priority="2" dxfId="0" stopIfTrue="1">
      <formula>$H10&lt;$I10</formula>
    </cfRule>
  </conditionalFormatting>
  <conditionalFormatting sqref="M10:M14 M21:M22 M24">
    <cfRule type="expression" priority="1" dxfId="0" stopIfTrue="1">
      <formula>$L10&lt;$M10</formula>
    </cfRule>
  </conditionalFormatting>
  <dataValidations count="2">
    <dataValidation type="whole" allowBlank="1" showInputMessage="1" showErrorMessage="1" sqref="E23 Q14 M23 I23 Q23">
      <formula1>0</formula1>
      <formula2>D23</formula2>
    </dataValidation>
    <dataValidation errorStyle="warning" type="whole" allowBlank="1" showInputMessage="1" showErrorMessage="1" errorTitle="エラー" error="持枚数を超えております。" sqref="E17:E18 E21:E22 E24 I10:I15 I21:I22 I24 M21:M22 M24 Q10 Q21:Q22 Q24 U10:U11 U17 U21 E10:E15 M10:M13 M15">
      <formula1>0</formula1>
      <formula2>D17</formula2>
    </dataValidation>
  </dataValidations>
  <printOptions horizontalCentered="1"/>
  <pageMargins left="0.1968503937007874" right="0.1968503937007874" top="0.5905511811023623" bottom="0.3937007874015748" header="0.5118110236220472" footer="0.5118110236220472"/>
  <pageSetup horizontalDpi="600" verticalDpi="600" orientation="landscape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B59"/>
  <sheetViews>
    <sheetView showZero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2.375" style="3" customWidth="1"/>
    <col min="2" max="2" width="7.25390625" style="385" customWidth="1"/>
    <col min="3" max="3" width="10.00390625" style="416" customWidth="1"/>
    <col min="4" max="4" width="6.75390625" style="8" customWidth="1"/>
    <col min="5" max="5" width="8.875" style="3" customWidth="1"/>
    <col min="6" max="6" width="8.875" style="416" customWidth="1"/>
    <col min="7" max="7" width="10.00390625" style="8" customWidth="1"/>
    <col min="8" max="8" width="6.75390625" style="3" customWidth="1"/>
    <col min="9" max="9" width="8.875" style="416" customWidth="1"/>
    <col min="10" max="10" width="8.875" style="8" customWidth="1"/>
    <col min="11" max="11" width="10.00390625" style="3" customWidth="1"/>
    <col min="12" max="12" width="6.75390625" style="416" customWidth="1"/>
    <col min="13" max="13" width="8.875" style="8" customWidth="1"/>
    <col min="14" max="14" width="8.875" style="3" customWidth="1"/>
    <col min="15" max="15" width="10.00390625" style="416" customWidth="1"/>
    <col min="16" max="16" width="6.75390625" style="8" customWidth="1"/>
    <col min="17" max="18" width="8.875" style="3" customWidth="1"/>
    <col min="19" max="19" width="10.00390625" style="3" customWidth="1"/>
    <col min="20" max="20" width="6.75390625" style="3" customWidth="1"/>
    <col min="21" max="22" width="8.875" style="3" customWidth="1"/>
    <col min="23" max="16384" width="9.00390625" style="3" customWidth="1"/>
  </cols>
  <sheetData>
    <row r="1" spans="2:14" ht="13.5" customHeight="1">
      <c r="B1" s="415"/>
      <c r="I1" s="591" t="s">
        <v>297</v>
      </c>
      <c r="J1" s="591"/>
      <c r="K1" s="591"/>
      <c r="L1" s="591"/>
      <c r="M1" s="591"/>
      <c r="N1" s="591"/>
    </row>
    <row r="2" spans="9:22" ht="14.25" customHeight="1" thickBot="1">
      <c r="I2" s="592"/>
      <c r="J2" s="592"/>
      <c r="K2" s="592"/>
      <c r="L2" s="592"/>
      <c r="M2" s="592"/>
      <c r="N2" s="592"/>
      <c r="U2" s="590" t="s">
        <v>374</v>
      </c>
      <c r="V2" s="590"/>
    </row>
    <row r="3" spans="1:22" s="311" customFormat="1" ht="17.25" customHeight="1">
      <c r="A3" s="564"/>
      <c r="B3" s="565"/>
      <c r="C3" s="614" t="s">
        <v>12</v>
      </c>
      <c r="D3" s="615"/>
      <c r="E3" s="615"/>
      <c r="F3" s="615"/>
      <c r="G3" s="616" t="s">
        <v>0</v>
      </c>
      <c r="H3" s="617"/>
      <c r="I3" s="618"/>
      <c r="J3" s="616" t="s">
        <v>258</v>
      </c>
      <c r="K3" s="615"/>
      <c r="L3" s="619"/>
      <c r="M3" s="309" t="s">
        <v>108</v>
      </c>
      <c r="N3" s="620" t="s">
        <v>205</v>
      </c>
      <c r="O3" s="594">
        <f>O5+'酒田･飽海・東田川'!O5+'米沢･南陽・長井・東置賜・西置賜'!O5+'尾花沢・北村山・新庄・最上'!O5+'天童･東根・村山・寒河江・西村山'!O5+'山形・東村山・上山'!O5</f>
        <v>0</v>
      </c>
      <c r="P3" s="595"/>
      <c r="Q3" s="596"/>
      <c r="R3" s="616" t="s">
        <v>259</v>
      </c>
      <c r="S3" s="615"/>
      <c r="T3" s="615"/>
      <c r="U3" s="619"/>
      <c r="V3" s="310" t="s">
        <v>1</v>
      </c>
    </row>
    <row r="4" spans="1:22" s="311" customFormat="1" ht="17.25" customHeight="1">
      <c r="A4" s="579" t="s">
        <v>13</v>
      </c>
      <c r="B4" s="578"/>
      <c r="C4" s="706"/>
      <c r="D4" s="600"/>
      <c r="E4" s="600"/>
      <c r="F4" s="600"/>
      <c r="G4" s="599"/>
      <c r="H4" s="600"/>
      <c r="I4" s="601"/>
      <c r="J4" s="544"/>
      <c r="K4" s="724"/>
      <c r="L4" s="725"/>
      <c r="M4" s="555"/>
      <c r="N4" s="621"/>
      <c r="O4" s="597"/>
      <c r="P4" s="597"/>
      <c r="Q4" s="598"/>
      <c r="R4" s="544"/>
      <c r="S4" s="545"/>
      <c r="T4" s="635"/>
      <c r="U4" s="636"/>
      <c r="V4" s="586"/>
    </row>
    <row r="5" spans="1:22" s="311" customFormat="1" ht="17.25" customHeight="1">
      <c r="A5" s="577" t="s">
        <v>282</v>
      </c>
      <c r="B5" s="578"/>
      <c r="C5" s="583"/>
      <c r="D5" s="584"/>
      <c r="E5" s="584"/>
      <c r="F5" s="584"/>
      <c r="G5" s="602"/>
      <c r="H5" s="584"/>
      <c r="I5" s="585"/>
      <c r="J5" s="726"/>
      <c r="K5" s="727"/>
      <c r="L5" s="728"/>
      <c r="M5" s="630"/>
      <c r="N5" s="312" t="s">
        <v>14</v>
      </c>
      <c r="O5" s="721">
        <f>E26+I26+M26+Q26+U26</f>
        <v>0</v>
      </c>
      <c r="P5" s="722"/>
      <c r="Q5" s="723"/>
      <c r="R5" s="548"/>
      <c r="S5" s="549"/>
      <c r="T5" s="637"/>
      <c r="U5" s="638"/>
      <c r="V5" s="587"/>
    </row>
    <row r="6" spans="1:22" s="304" customFormat="1" ht="17.25" customHeight="1">
      <c r="A6" s="571"/>
      <c r="B6" s="572"/>
      <c r="C6" s="628" t="s">
        <v>106</v>
      </c>
      <c r="D6" s="575"/>
      <c r="E6" s="575"/>
      <c r="F6" s="575"/>
      <c r="G6" s="633" t="s">
        <v>105</v>
      </c>
      <c r="H6" s="534"/>
      <c r="I6" s="534"/>
      <c r="J6" s="534"/>
      <c r="K6" s="535"/>
      <c r="L6" s="538" t="s">
        <v>104</v>
      </c>
      <c r="M6" s="217" t="s">
        <v>247</v>
      </c>
      <c r="N6" s="562"/>
      <c r="O6" s="563"/>
      <c r="P6" s="540" t="s">
        <v>367</v>
      </c>
      <c r="Q6" s="541"/>
      <c r="R6" s="218" t="s">
        <v>164</v>
      </c>
      <c r="S6" s="542"/>
      <c r="T6" s="542"/>
      <c r="U6" s="542"/>
      <c r="V6" s="543"/>
    </row>
    <row r="7" spans="1:22" s="304" customFormat="1" ht="17.25" customHeight="1" thickBot="1">
      <c r="A7" s="219"/>
      <c r="B7" s="220"/>
      <c r="C7" s="629"/>
      <c r="D7" s="576"/>
      <c r="E7" s="576"/>
      <c r="F7" s="576"/>
      <c r="G7" s="634"/>
      <c r="H7" s="536"/>
      <c r="I7" s="536"/>
      <c r="J7" s="536"/>
      <c r="K7" s="537"/>
      <c r="L7" s="539"/>
      <c r="M7" s="221" t="s">
        <v>107</v>
      </c>
      <c r="N7" s="557"/>
      <c r="O7" s="558"/>
      <c r="P7" s="559"/>
      <c r="Q7" s="222" t="s">
        <v>229</v>
      </c>
      <c r="R7" s="560"/>
      <c r="S7" s="561"/>
      <c r="T7" s="223" t="s">
        <v>230</v>
      </c>
      <c r="U7" s="588"/>
      <c r="V7" s="589"/>
    </row>
    <row r="8" spans="1:22" s="226" customFormat="1" ht="24.75" customHeight="1" thickBot="1">
      <c r="A8" s="224"/>
      <c r="B8" s="225"/>
      <c r="C8" s="610" t="s">
        <v>159</v>
      </c>
      <c r="D8" s="611"/>
      <c r="E8" s="611"/>
      <c r="F8" s="612"/>
      <c r="G8" s="610" t="s">
        <v>136</v>
      </c>
      <c r="H8" s="611"/>
      <c r="I8" s="611"/>
      <c r="J8" s="612"/>
      <c r="K8" s="610" t="s">
        <v>137</v>
      </c>
      <c r="L8" s="611"/>
      <c r="M8" s="611"/>
      <c r="N8" s="612"/>
      <c r="O8" s="610" t="s">
        <v>138</v>
      </c>
      <c r="P8" s="611"/>
      <c r="Q8" s="611"/>
      <c r="R8" s="612"/>
      <c r="S8" s="610" t="s">
        <v>161</v>
      </c>
      <c r="T8" s="611"/>
      <c r="U8" s="611"/>
      <c r="V8" s="612"/>
    </row>
    <row r="9" spans="1:22" s="370" customFormat="1" ht="17.25" customHeight="1" thickBot="1">
      <c r="A9" s="524" t="s">
        <v>327</v>
      </c>
      <c r="B9" s="613"/>
      <c r="C9" s="313" t="s">
        <v>160</v>
      </c>
      <c r="D9" s="386" t="s">
        <v>283</v>
      </c>
      <c r="E9" s="315" t="s">
        <v>301</v>
      </c>
      <c r="F9" s="369" t="s">
        <v>163</v>
      </c>
      <c r="G9" s="313" t="s">
        <v>160</v>
      </c>
      <c r="H9" s="386" t="s">
        <v>283</v>
      </c>
      <c r="I9" s="315" t="s">
        <v>301</v>
      </c>
      <c r="J9" s="369" t="s">
        <v>163</v>
      </c>
      <c r="K9" s="417" t="s">
        <v>160</v>
      </c>
      <c r="L9" s="386" t="s">
        <v>283</v>
      </c>
      <c r="M9" s="315" t="s">
        <v>301</v>
      </c>
      <c r="N9" s="369" t="s">
        <v>163</v>
      </c>
      <c r="O9" s="313" t="s">
        <v>160</v>
      </c>
      <c r="P9" s="386" t="s">
        <v>283</v>
      </c>
      <c r="Q9" s="315" t="s">
        <v>301</v>
      </c>
      <c r="R9" s="369" t="s">
        <v>163</v>
      </c>
      <c r="S9" s="313" t="s">
        <v>160</v>
      </c>
      <c r="T9" s="386" t="s">
        <v>283</v>
      </c>
      <c r="U9" s="315" t="s">
        <v>301</v>
      </c>
      <c r="V9" s="369" t="s">
        <v>163</v>
      </c>
    </row>
    <row r="10" spans="1:54" s="5" customFormat="1" ht="17.25" customHeight="1">
      <c r="A10" s="513" t="s">
        <v>121</v>
      </c>
      <c r="B10" s="716"/>
      <c r="C10" s="137" t="s">
        <v>324</v>
      </c>
      <c r="D10" s="418">
        <v>1850</v>
      </c>
      <c r="E10" s="457"/>
      <c r="F10" s="193"/>
      <c r="G10" s="137" t="s">
        <v>280</v>
      </c>
      <c r="H10" s="418">
        <v>2900</v>
      </c>
      <c r="I10" s="457"/>
      <c r="J10" s="193"/>
      <c r="K10" s="419" t="s">
        <v>118</v>
      </c>
      <c r="L10" s="418">
        <v>4900</v>
      </c>
      <c r="M10" s="457"/>
      <c r="N10" s="193"/>
      <c r="O10" s="137" t="s">
        <v>323</v>
      </c>
      <c r="P10" s="418">
        <v>700</v>
      </c>
      <c r="Q10" s="457">
        <v>0</v>
      </c>
      <c r="R10" s="193"/>
      <c r="S10" s="137" t="s">
        <v>119</v>
      </c>
      <c r="T10" s="418">
        <v>850</v>
      </c>
      <c r="U10" s="457"/>
      <c r="V10" s="19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</row>
    <row r="11" spans="1:54" s="5" customFormat="1" ht="17.25" customHeight="1">
      <c r="A11" s="717"/>
      <c r="B11" s="718"/>
      <c r="C11" s="142" t="s">
        <v>120</v>
      </c>
      <c r="D11" s="420">
        <v>4550</v>
      </c>
      <c r="E11" s="457"/>
      <c r="F11" s="444"/>
      <c r="G11" s="421" t="s">
        <v>319</v>
      </c>
      <c r="H11" s="422">
        <v>200</v>
      </c>
      <c r="I11" s="457"/>
      <c r="J11" s="444"/>
      <c r="K11" s="423" t="s">
        <v>126</v>
      </c>
      <c r="L11" s="422">
        <v>100</v>
      </c>
      <c r="M11" s="457"/>
      <c r="N11" s="444"/>
      <c r="O11" s="147" t="s">
        <v>126</v>
      </c>
      <c r="P11" s="422">
        <v>100</v>
      </c>
      <c r="Q11" s="457"/>
      <c r="R11" s="444"/>
      <c r="S11" s="142" t="s">
        <v>382</v>
      </c>
      <c r="T11" s="420">
        <v>100</v>
      </c>
      <c r="U11" s="457"/>
      <c r="V11" s="444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</row>
    <row r="12" spans="1:54" s="5" customFormat="1" ht="17.25" customHeight="1">
      <c r="A12" s="717"/>
      <c r="B12" s="718"/>
      <c r="C12" s="147" t="s">
        <v>243</v>
      </c>
      <c r="D12" s="422">
        <v>1400</v>
      </c>
      <c r="E12" s="457"/>
      <c r="F12" s="444"/>
      <c r="G12" s="142" t="s">
        <v>152</v>
      </c>
      <c r="H12" s="422">
        <v>100</v>
      </c>
      <c r="I12" s="458"/>
      <c r="J12" s="444"/>
      <c r="K12" s="425" t="s">
        <v>127</v>
      </c>
      <c r="L12" s="420">
        <v>50</v>
      </c>
      <c r="M12" s="458"/>
      <c r="N12" s="444"/>
      <c r="O12" s="142" t="s">
        <v>127</v>
      </c>
      <c r="P12" s="420">
        <v>100</v>
      </c>
      <c r="Q12" s="458"/>
      <c r="R12" s="444"/>
      <c r="S12" s="426"/>
      <c r="T12" s="420"/>
      <c r="U12" s="389"/>
      <c r="V12" s="199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</row>
    <row r="13" spans="1:54" s="5" customFormat="1" ht="17.25" customHeight="1">
      <c r="A13" s="717"/>
      <c r="B13" s="718"/>
      <c r="C13" s="142" t="s">
        <v>244</v>
      </c>
      <c r="D13" s="420">
        <v>1150</v>
      </c>
      <c r="E13" s="457"/>
      <c r="F13" s="444"/>
      <c r="G13" s="142" t="s">
        <v>5</v>
      </c>
      <c r="H13" s="420">
        <v>2150</v>
      </c>
      <c r="I13" s="458"/>
      <c r="J13" s="444"/>
      <c r="K13" s="425" t="s">
        <v>128</v>
      </c>
      <c r="L13" s="424">
        <v>150</v>
      </c>
      <c r="M13" s="458"/>
      <c r="N13" s="444"/>
      <c r="O13" s="319"/>
      <c r="P13" s="420"/>
      <c r="Q13" s="389"/>
      <c r="R13" s="199"/>
      <c r="S13" s="426"/>
      <c r="T13" s="420"/>
      <c r="U13" s="389"/>
      <c r="V13" s="199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</row>
    <row r="14" spans="1:54" s="5" customFormat="1" ht="17.25" customHeight="1">
      <c r="A14" s="717"/>
      <c r="B14" s="718"/>
      <c r="C14" s="142" t="s">
        <v>377</v>
      </c>
      <c r="D14" s="420">
        <v>1800</v>
      </c>
      <c r="E14" s="457"/>
      <c r="F14" s="444"/>
      <c r="G14" s="142" t="s">
        <v>123</v>
      </c>
      <c r="H14" s="420">
        <v>400</v>
      </c>
      <c r="I14" s="458"/>
      <c r="J14" s="444"/>
      <c r="K14" s="425" t="s">
        <v>5</v>
      </c>
      <c r="L14" s="420">
        <v>900</v>
      </c>
      <c r="M14" s="458"/>
      <c r="N14" s="444"/>
      <c r="O14" s="319"/>
      <c r="P14" s="420"/>
      <c r="Q14" s="389"/>
      <c r="R14" s="199"/>
      <c r="S14" s="426"/>
      <c r="T14" s="420"/>
      <c r="U14" s="389"/>
      <c r="V14" s="199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</row>
    <row r="15" spans="1:54" s="5" customFormat="1" ht="17.25" customHeight="1">
      <c r="A15" s="717"/>
      <c r="B15" s="718"/>
      <c r="C15" s="489" t="s">
        <v>379</v>
      </c>
      <c r="D15" s="420">
        <v>1800</v>
      </c>
      <c r="E15" s="457"/>
      <c r="F15" s="444"/>
      <c r="G15" s="142"/>
      <c r="H15" s="420"/>
      <c r="I15" s="389"/>
      <c r="J15" s="199"/>
      <c r="K15" s="425" t="s">
        <v>123</v>
      </c>
      <c r="L15" s="420">
        <v>400</v>
      </c>
      <c r="M15" s="455"/>
      <c r="N15" s="444"/>
      <c r="O15" s="142"/>
      <c r="P15" s="424"/>
      <c r="Q15" s="150"/>
      <c r="R15" s="199"/>
      <c r="S15" s="426"/>
      <c r="T15" s="420"/>
      <c r="U15" s="150"/>
      <c r="V15" s="199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</row>
    <row r="16" spans="1:54" s="5" customFormat="1" ht="17.25" customHeight="1">
      <c r="A16" s="717"/>
      <c r="B16" s="718"/>
      <c r="C16" s="142" t="s">
        <v>378</v>
      </c>
      <c r="D16" s="420">
        <v>5250</v>
      </c>
      <c r="E16" s="457"/>
      <c r="F16" s="444"/>
      <c r="G16" s="142"/>
      <c r="H16" s="420"/>
      <c r="I16" s="389"/>
      <c r="J16" s="199"/>
      <c r="K16" s="425"/>
      <c r="L16" s="420"/>
      <c r="M16" s="150"/>
      <c r="N16" s="199"/>
      <c r="O16" s="319"/>
      <c r="P16" s="420"/>
      <c r="Q16" s="150"/>
      <c r="R16" s="199"/>
      <c r="S16" s="426"/>
      <c r="T16" s="420"/>
      <c r="U16" s="150"/>
      <c r="V16" s="199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</row>
    <row r="17" spans="1:54" s="5" customFormat="1" ht="17.25" customHeight="1">
      <c r="A17" s="717"/>
      <c r="B17" s="718"/>
      <c r="C17" s="142" t="s">
        <v>122</v>
      </c>
      <c r="D17" s="420">
        <v>250</v>
      </c>
      <c r="E17" s="457"/>
      <c r="F17" s="444"/>
      <c r="G17" s="142"/>
      <c r="H17" s="420"/>
      <c r="I17" s="389"/>
      <c r="J17" s="199"/>
      <c r="K17" s="425"/>
      <c r="L17" s="420"/>
      <c r="M17" s="389"/>
      <c r="N17" s="199"/>
      <c r="O17" s="142" t="s">
        <v>123</v>
      </c>
      <c r="P17" s="420">
        <v>450</v>
      </c>
      <c r="Q17" s="458"/>
      <c r="R17" s="444"/>
      <c r="S17" s="426"/>
      <c r="T17" s="420"/>
      <c r="U17" s="389"/>
      <c r="V17" s="199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</row>
    <row r="18" spans="1:54" s="5" customFormat="1" ht="17.25" customHeight="1">
      <c r="A18" s="717"/>
      <c r="B18" s="718"/>
      <c r="C18" s="142" t="s">
        <v>195</v>
      </c>
      <c r="D18" s="420">
        <v>850</v>
      </c>
      <c r="E18" s="457"/>
      <c r="F18" s="444"/>
      <c r="G18" s="142"/>
      <c r="H18" s="420"/>
      <c r="I18" s="427"/>
      <c r="J18" s="199"/>
      <c r="K18" s="425"/>
      <c r="L18" s="420"/>
      <c r="M18" s="398"/>
      <c r="N18" s="199"/>
      <c r="O18" s="428"/>
      <c r="P18" s="429"/>
      <c r="Q18" s="398"/>
      <c r="R18" s="199"/>
      <c r="S18" s="430"/>
      <c r="T18" s="429"/>
      <c r="U18" s="398"/>
      <c r="V18" s="199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</row>
    <row r="19" spans="1:54" s="5" customFormat="1" ht="17.25" customHeight="1">
      <c r="A19" s="717"/>
      <c r="B19" s="718"/>
      <c r="C19" s="142" t="s">
        <v>196</v>
      </c>
      <c r="D19" s="420">
        <v>950</v>
      </c>
      <c r="E19" s="457"/>
      <c r="F19" s="444"/>
      <c r="G19" s="147"/>
      <c r="H19" s="422"/>
      <c r="I19" s="387"/>
      <c r="J19" s="199"/>
      <c r="K19" s="425"/>
      <c r="L19" s="420"/>
      <c r="M19" s="427"/>
      <c r="N19" s="199"/>
      <c r="O19" s="142"/>
      <c r="P19" s="420"/>
      <c r="Q19" s="427"/>
      <c r="R19" s="199"/>
      <c r="S19" s="426"/>
      <c r="T19" s="420"/>
      <c r="U19" s="389"/>
      <c r="V19" s="199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</row>
    <row r="20" spans="1:54" s="5" customFormat="1" ht="17.25" customHeight="1">
      <c r="A20" s="717"/>
      <c r="B20" s="718"/>
      <c r="C20" s="428" t="s">
        <v>366</v>
      </c>
      <c r="D20" s="429">
        <v>650</v>
      </c>
      <c r="E20" s="457"/>
      <c r="F20" s="444"/>
      <c r="G20" s="142"/>
      <c r="H20" s="420"/>
      <c r="I20" s="387"/>
      <c r="J20" s="199"/>
      <c r="K20" s="423"/>
      <c r="L20" s="422"/>
      <c r="M20" s="387"/>
      <c r="N20" s="199"/>
      <c r="O20" s="142"/>
      <c r="P20" s="420"/>
      <c r="Q20" s="387"/>
      <c r="R20" s="199"/>
      <c r="S20" s="431"/>
      <c r="T20" s="422"/>
      <c r="U20" s="395"/>
      <c r="V20" s="199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</row>
    <row r="21" spans="1:54" s="5" customFormat="1" ht="17.25" customHeight="1">
      <c r="A21" s="717"/>
      <c r="B21" s="718"/>
      <c r="C21" s="142" t="s">
        <v>123</v>
      </c>
      <c r="D21" s="420">
        <v>1900</v>
      </c>
      <c r="E21" s="457"/>
      <c r="F21" s="444"/>
      <c r="G21" s="142"/>
      <c r="H21" s="420">
        <v>0</v>
      </c>
      <c r="I21" s="387"/>
      <c r="J21" s="199"/>
      <c r="K21" s="425"/>
      <c r="L21" s="420"/>
      <c r="M21" s="387"/>
      <c r="N21" s="199"/>
      <c r="O21" s="142"/>
      <c r="P21" s="420"/>
      <c r="Q21" s="387"/>
      <c r="R21" s="199"/>
      <c r="S21" s="426"/>
      <c r="T21" s="420"/>
      <c r="U21" s="389"/>
      <c r="V21" s="199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</row>
    <row r="22" spans="1:54" s="5" customFormat="1" ht="17.25" customHeight="1">
      <c r="A22" s="717"/>
      <c r="B22" s="718"/>
      <c r="C22" s="147" t="s">
        <v>197</v>
      </c>
      <c r="D22" s="422">
        <v>200</v>
      </c>
      <c r="E22" s="457"/>
      <c r="F22" s="444"/>
      <c r="G22" s="142"/>
      <c r="H22" s="424"/>
      <c r="I22" s="387"/>
      <c r="J22" s="199"/>
      <c r="K22" s="425"/>
      <c r="L22" s="424"/>
      <c r="M22" s="387"/>
      <c r="N22" s="199"/>
      <c r="O22" s="142"/>
      <c r="P22" s="424"/>
      <c r="Q22" s="387"/>
      <c r="R22" s="199"/>
      <c r="S22" s="426"/>
      <c r="T22" s="424"/>
      <c r="U22" s="389"/>
      <c r="V22" s="199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</row>
    <row r="23" spans="1:54" s="5" customFormat="1" ht="17.25" customHeight="1">
      <c r="A23" s="717"/>
      <c r="B23" s="718"/>
      <c r="C23" s="142" t="s">
        <v>198</v>
      </c>
      <c r="D23" s="420">
        <v>1450</v>
      </c>
      <c r="E23" s="457"/>
      <c r="F23" s="444"/>
      <c r="G23" s="147"/>
      <c r="H23" s="422"/>
      <c r="I23" s="395"/>
      <c r="J23" s="199"/>
      <c r="K23" s="423"/>
      <c r="L23" s="422"/>
      <c r="M23" s="395"/>
      <c r="N23" s="199"/>
      <c r="O23" s="147"/>
      <c r="P23" s="422"/>
      <c r="Q23" s="395"/>
      <c r="R23" s="199"/>
      <c r="S23" s="431"/>
      <c r="T23" s="422"/>
      <c r="U23" s="395"/>
      <c r="V23" s="199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</row>
    <row r="24" spans="1:54" s="5" customFormat="1" ht="17.25" customHeight="1">
      <c r="A24" s="717"/>
      <c r="B24" s="718"/>
      <c r="C24" s="428" t="s">
        <v>199</v>
      </c>
      <c r="D24" s="429">
        <v>650</v>
      </c>
      <c r="E24" s="457"/>
      <c r="F24" s="444"/>
      <c r="G24" s="142"/>
      <c r="H24" s="420"/>
      <c r="I24" s="389"/>
      <c r="J24" s="199"/>
      <c r="K24" s="425"/>
      <c r="L24" s="420"/>
      <c r="M24" s="387"/>
      <c r="N24" s="199"/>
      <c r="O24" s="142"/>
      <c r="P24" s="420"/>
      <c r="Q24" s="389"/>
      <c r="R24" s="199"/>
      <c r="S24" s="426"/>
      <c r="T24" s="420"/>
      <c r="U24" s="389"/>
      <c r="V24" s="199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</row>
    <row r="25" spans="1:54" s="5" customFormat="1" ht="17.25" customHeight="1" thickBot="1">
      <c r="A25" s="719"/>
      <c r="B25" s="720"/>
      <c r="C25" s="151" t="s">
        <v>200</v>
      </c>
      <c r="D25" s="432">
        <v>250</v>
      </c>
      <c r="E25" s="457"/>
      <c r="F25" s="445"/>
      <c r="G25" s="151"/>
      <c r="H25" s="432"/>
      <c r="I25" s="398"/>
      <c r="J25" s="200"/>
      <c r="K25" s="151"/>
      <c r="L25" s="432"/>
      <c r="M25" s="398"/>
      <c r="N25" s="200"/>
      <c r="O25" s="151"/>
      <c r="P25" s="432"/>
      <c r="Q25" s="398"/>
      <c r="R25" s="200"/>
      <c r="S25" s="433"/>
      <c r="T25" s="432"/>
      <c r="U25" s="398"/>
      <c r="V25" s="200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</row>
    <row r="26" spans="1:54" s="5" customFormat="1" ht="17.25" customHeight="1" thickBot="1" thickTop="1">
      <c r="A26" s="517">
        <f>D26+H26+L26+P26+T26</f>
        <v>39500</v>
      </c>
      <c r="B26" s="622"/>
      <c r="C26" s="322" t="s">
        <v>8</v>
      </c>
      <c r="D26" s="324">
        <f>SUM(D10:D25)</f>
        <v>24950</v>
      </c>
      <c r="E26" s="371">
        <f>SUM(E10:E25)</f>
        <v>0</v>
      </c>
      <c r="F26" s="434"/>
      <c r="G26" s="322" t="s">
        <v>8</v>
      </c>
      <c r="H26" s="324">
        <f>SUM(H10:H25)</f>
        <v>5750</v>
      </c>
      <c r="I26" s="371">
        <f>SUM(I10:I25)</f>
        <v>0</v>
      </c>
      <c r="J26" s="434"/>
      <c r="K26" s="435" t="s">
        <v>8</v>
      </c>
      <c r="L26" s="324">
        <f>SUM(L10:L25)</f>
        <v>6500</v>
      </c>
      <c r="M26" s="371">
        <f>SUM(M10:M25)</f>
        <v>0</v>
      </c>
      <c r="N26" s="434"/>
      <c r="O26" s="322" t="s">
        <v>8</v>
      </c>
      <c r="P26" s="324">
        <f>SUM(P10:P25)</f>
        <v>1350</v>
      </c>
      <c r="Q26" s="371">
        <f>SUM(Q10:Q25)</f>
        <v>0</v>
      </c>
      <c r="R26" s="434"/>
      <c r="S26" s="322" t="s">
        <v>8</v>
      </c>
      <c r="T26" s="324">
        <f>SUM(T10:T11)</f>
        <v>950</v>
      </c>
      <c r="U26" s="371">
        <f>SUM(U10:U11)</f>
        <v>0</v>
      </c>
      <c r="V26" s="434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</row>
    <row r="27" spans="2:50" s="5" customFormat="1" ht="17.25" customHeight="1">
      <c r="B27" s="5" t="s">
        <v>76</v>
      </c>
      <c r="C27" s="2"/>
      <c r="D27" s="407"/>
      <c r="E27" s="23"/>
      <c r="F27" s="23"/>
      <c r="G27" s="408"/>
      <c r="H27" s="407"/>
      <c r="I27" s="23"/>
      <c r="J27" s="23"/>
      <c r="L27" s="384"/>
      <c r="M27" s="23"/>
      <c r="O27" s="338"/>
      <c r="T27" s="23" t="s">
        <v>314</v>
      </c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</row>
    <row r="28" spans="2:17" s="5" customFormat="1" ht="17.25" customHeight="1">
      <c r="B28" s="6" t="s">
        <v>388</v>
      </c>
      <c r="C28" s="2"/>
      <c r="D28" s="410"/>
      <c r="E28" s="21"/>
      <c r="F28" s="24"/>
      <c r="G28" s="410"/>
      <c r="H28" s="21"/>
      <c r="I28" s="24"/>
      <c r="J28" s="409"/>
      <c r="K28" s="21"/>
      <c r="L28" s="24"/>
      <c r="M28" s="409"/>
      <c r="N28" s="21"/>
      <c r="O28" s="24"/>
      <c r="P28" s="409"/>
      <c r="Q28" s="21"/>
    </row>
    <row r="29" spans="2:17" s="5" customFormat="1" ht="17.25" customHeight="1">
      <c r="B29" s="6" t="s">
        <v>354</v>
      </c>
      <c r="C29" s="2"/>
      <c r="D29" s="409"/>
      <c r="E29" s="23"/>
      <c r="G29" s="409"/>
      <c r="H29" s="23"/>
      <c r="J29" s="409"/>
      <c r="K29" s="21"/>
      <c r="L29" s="24"/>
      <c r="M29" s="409"/>
      <c r="N29" s="21"/>
      <c r="O29" s="24"/>
      <c r="P29" s="409"/>
      <c r="Q29" s="21"/>
    </row>
    <row r="30" spans="2:17" s="5" customFormat="1" ht="17.25" customHeight="1">
      <c r="B30" s="6" t="s">
        <v>389</v>
      </c>
      <c r="C30" s="2"/>
      <c r="D30" s="410"/>
      <c r="E30" s="21"/>
      <c r="G30" s="6"/>
      <c r="I30" s="384"/>
      <c r="J30" s="21"/>
      <c r="K30" s="21"/>
      <c r="L30" s="24"/>
      <c r="M30" s="409"/>
      <c r="N30" s="21"/>
      <c r="O30" s="24"/>
      <c r="P30" s="409"/>
      <c r="Q30" s="21"/>
    </row>
    <row r="31" spans="2:17" s="5" customFormat="1" ht="17.25" customHeight="1">
      <c r="B31" s="6" t="s">
        <v>390</v>
      </c>
      <c r="C31" s="2"/>
      <c r="D31" s="410"/>
      <c r="E31" s="21"/>
      <c r="F31" s="24"/>
      <c r="G31" s="6"/>
      <c r="H31" s="21"/>
      <c r="I31" s="24"/>
      <c r="J31" s="409"/>
      <c r="K31" s="21"/>
      <c r="L31" s="24"/>
      <c r="M31" s="409"/>
      <c r="N31" s="21"/>
      <c r="O31" s="24"/>
      <c r="P31" s="409"/>
      <c r="Q31" s="21"/>
    </row>
    <row r="32" spans="2:17" s="5" customFormat="1" ht="17.25" customHeight="1">
      <c r="B32" s="6" t="s">
        <v>364</v>
      </c>
      <c r="C32" s="2"/>
      <c r="D32" s="409"/>
      <c r="E32" s="21"/>
      <c r="G32" s="409"/>
      <c r="H32" s="23"/>
      <c r="J32" s="409"/>
      <c r="K32" s="23"/>
      <c r="M32" s="409"/>
      <c r="N32" s="23"/>
      <c r="O32" s="24"/>
      <c r="P32" s="409"/>
      <c r="Q32" s="23"/>
    </row>
    <row r="33" spans="2:17" s="5" customFormat="1" ht="17.25" customHeight="1">
      <c r="B33" s="6" t="s">
        <v>328</v>
      </c>
      <c r="C33" s="413"/>
      <c r="D33" s="409"/>
      <c r="E33" s="21"/>
      <c r="F33" s="24"/>
      <c r="G33" s="436"/>
      <c r="H33" s="437"/>
      <c r="I33" s="24"/>
      <c r="J33" s="409"/>
      <c r="K33" s="23"/>
      <c r="M33" s="436"/>
      <c r="N33" s="437"/>
      <c r="O33" s="2"/>
      <c r="Q33" s="438"/>
    </row>
    <row r="34" spans="2:16" s="5" customFormat="1" ht="17.25" customHeight="1">
      <c r="B34" s="6" t="s">
        <v>355</v>
      </c>
      <c r="C34" s="384"/>
      <c r="D34" s="21"/>
      <c r="E34" s="24"/>
      <c r="F34" s="384"/>
      <c r="G34" s="21"/>
      <c r="H34" s="24"/>
      <c r="I34" s="439"/>
      <c r="J34" s="21"/>
      <c r="K34" s="24"/>
      <c r="L34" s="384"/>
      <c r="M34" s="21"/>
      <c r="P34" s="298" t="s">
        <v>329</v>
      </c>
    </row>
    <row r="35" spans="2:16" s="5" customFormat="1" ht="17.25" customHeight="1">
      <c r="B35" s="6" t="s">
        <v>365</v>
      </c>
      <c r="C35" s="384"/>
      <c r="D35" s="21"/>
      <c r="E35" s="24"/>
      <c r="L35" s="384"/>
      <c r="M35" s="21"/>
      <c r="P35" s="298" t="s">
        <v>273</v>
      </c>
    </row>
    <row r="36" spans="2:21" s="5" customFormat="1" ht="17.25" customHeight="1">
      <c r="B36" s="24" t="s">
        <v>356</v>
      </c>
      <c r="C36" s="384"/>
      <c r="D36" s="21"/>
      <c r="E36" s="24"/>
      <c r="L36" s="384"/>
      <c r="M36" s="21"/>
      <c r="P36" s="5" t="s">
        <v>330</v>
      </c>
      <c r="R36" s="298"/>
      <c r="S36" s="298"/>
      <c r="T36" s="298"/>
      <c r="U36" s="298"/>
    </row>
    <row r="37" spans="2:53" s="5" customFormat="1" ht="17.25" customHeight="1">
      <c r="B37" s="24" t="s">
        <v>357</v>
      </c>
      <c r="C37" s="384"/>
      <c r="D37" s="23"/>
      <c r="L37" s="384"/>
      <c r="M37" s="23"/>
      <c r="P37" s="5" t="s">
        <v>331</v>
      </c>
      <c r="R37" s="304"/>
      <c r="S37" s="304"/>
      <c r="T37" s="304"/>
      <c r="U37" s="304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</row>
    <row r="38" spans="2:21" ht="17.25" customHeight="1">
      <c r="B38" s="6"/>
      <c r="O38" s="3"/>
      <c r="P38" s="300" t="s">
        <v>332</v>
      </c>
      <c r="R38" s="298"/>
      <c r="S38" s="298"/>
      <c r="T38" s="298"/>
      <c r="U38" s="298"/>
    </row>
    <row r="39" spans="2:21" ht="17.25" customHeight="1">
      <c r="B39" s="24"/>
      <c r="O39" s="3"/>
      <c r="P39" s="5" t="s">
        <v>276</v>
      </c>
      <c r="R39" s="5"/>
      <c r="S39" s="2"/>
      <c r="T39" s="5"/>
      <c r="U39" s="5"/>
    </row>
    <row r="40" spans="2:21" ht="17.25" customHeight="1">
      <c r="B40" s="24"/>
      <c r="R40" s="5"/>
      <c r="S40" s="2"/>
      <c r="T40" s="5"/>
      <c r="U40" s="5"/>
    </row>
    <row r="41" spans="16:21" ht="17.25" customHeight="1">
      <c r="P41" s="5"/>
      <c r="Q41" s="5"/>
      <c r="R41" s="5"/>
      <c r="S41" s="2"/>
      <c r="T41" s="5"/>
      <c r="U41" s="5"/>
    </row>
    <row r="42" spans="16:21" ht="17.25" customHeight="1">
      <c r="P42" s="5"/>
      <c r="Q42" s="5"/>
      <c r="R42" s="5"/>
      <c r="S42" s="2"/>
      <c r="T42" s="5"/>
      <c r="U42" s="5"/>
    </row>
    <row r="43" ht="17.25" customHeight="1"/>
    <row r="57" ht="11.25">
      <c r="B57" s="2"/>
    </row>
    <row r="58" spans="2:8" ht="11.25">
      <c r="B58" s="408"/>
      <c r="C58" s="384"/>
      <c r="D58" s="23"/>
      <c r="E58" s="5"/>
      <c r="F58" s="384"/>
      <c r="G58" s="23"/>
      <c r="H58" s="5"/>
    </row>
    <row r="59" spans="3:9" ht="11.25">
      <c r="C59" s="440"/>
      <c r="D59" s="344"/>
      <c r="E59" s="307"/>
      <c r="F59" s="440"/>
      <c r="G59" s="23"/>
      <c r="H59" s="5"/>
      <c r="I59" s="384"/>
    </row>
  </sheetData>
  <sheetProtection password="C43D" sheet="1"/>
  <mergeCells count="38">
    <mergeCell ref="I1:N2"/>
    <mergeCell ref="U2:V2"/>
    <mergeCell ref="C3:F3"/>
    <mergeCell ref="O3:Q4"/>
    <mergeCell ref="R4:U5"/>
    <mergeCell ref="M4:M5"/>
    <mergeCell ref="J3:L3"/>
    <mergeCell ref="V4:V5"/>
    <mergeCell ref="R3:U3"/>
    <mergeCell ref="H6:K7"/>
    <mergeCell ref="A4:B4"/>
    <mergeCell ref="C4:F5"/>
    <mergeCell ref="G4:I5"/>
    <mergeCell ref="J4:L5"/>
    <mergeCell ref="N3:N4"/>
    <mergeCell ref="G3:I3"/>
    <mergeCell ref="A3:B3"/>
    <mergeCell ref="N6:O6"/>
    <mergeCell ref="A9:B9"/>
    <mergeCell ref="S6:V6"/>
    <mergeCell ref="N7:P7"/>
    <mergeCell ref="R7:S7"/>
    <mergeCell ref="L6:L7"/>
    <mergeCell ref="A5:B5"/>
    <mergeCell ref="O5:Q5"/>
    <mergeCell ref="A6:B6"/>
    <mergeCell ref="C6:C7"/>
    <mergeCell ref="D6:F7"/>
    <mergeCell ref="S8:V8"/>
    <mergeCell ref="G6:G7"/>
    <mergeCell ref="P6:Q6"/>
    <mergeCell ref="A10:B25"/>
    <mergeCell ref="A26:B26"/>
    <mergeCell ref="G8:J8"/>
    <mergeCell ref="U7:V7"/>
    <mergeCell ref="K8:N8"/>
    <mergeCell ref="O8:R8"/>
    <mergeCell ref="C8:F8"/>
  </mergeCells>
  <conditionalFormatting sqref="E10:E25">
    <cfRule type="expression" priority="5" dxfId="0" stopIfTrue="1">
      <formula>$D10&lt;$E10</formula>
    </cfRule>
  </conditionalFormatting>
  <conditionalFormatting sqref="I10:I14">
    <cfRule type="expression" priority="4" dxfId="0" stopIfTrue="1">
      <formula>$H10&lt;$I10</formula>
    </cfRule>
  </conditionalFormatting>
  <conditionalFormatting sqref="M10:M15">
    <cfRule type="expression" priority="3" dxfId="0" stopIfTrue="1">
      <formula>$L10&lt;$M10</formula>
    </cfRule>
  </conditionalFormatting>
  <conditionalFormatting sqref="Q10:Q12 Q17">
    <cfRule type="expression" priority="2" dxfId="0" stopIfTrue="1">
      <formula>$P10&lt;$Q10</formula>
    </cfRule>
  </conditionalFormatting>
  <conditionalFormatting sqref="U10:U11">
    <cfRule type="expression" priority="1" dxfId="0" stopIfTrue="1">
      <formula>$T10&lt;$U10</formula>
    </cfRule>
  </conditionalFormatting>
  <dataValidations count="2">
    <dataValidation type="whole" allowBlank="1" showInputMessage="1" showErrorMessage="1" sqref="M24 I19:I22 Q19:Q22 M19:M22">
      <formula1>0</formula1>
      <formula2>L24</formula2>
    </dataValidation>
    <dataValidation errorStyle="warning" type="whole" allowBlank="1" showInputMessage="1" showErrorMessage="1" errorTitle="エラー" error="持枚数を超えております。" sqref="E10:E25 I10:I14 M10:M15 U10:U11 Q10:Q12 Q17">
      <formula1>0</formula1>
      <formula2>D10</formula2>
    </dataValidation>
  </dataValidations>
  <printOptions horizontalCentered="1"/>
  <pageMargins left="0.1968503937007874" right="0.1968503937007874" top="0.5905511811023623" bottom="0.3937007874015748" header="0.5118110236220472" footer="0.511811023622047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株式会社河北折込センター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山形ピーアール</dc:creator>
  <cp:keywords/>
  <dc:description/>
  <cp:lastModifiedBy>YIS32</cp:lastModifiedBy>
  <cp:lastPrinted>2018-11-19T01:47:59Z</cp:lastPrinted>
  <dcterms:created xsi:type="dcterms:W3CDTF">1997-12-04T06:42:56Z</dcterms:created>
  <dcterms:modified xsi:type="dcterms:W3CDTF">2018-11-28T08:31:33Z</dcterms:modified>
  <cp:category/>
  <cp:version/>
  <cp:contentType/>
  <cp:contentStatus/>
</cp:coreProperties>
</file>